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JALMAR\CBDMQ\DERE CBDMQ\LOTAIP - INDICADORES\2023\LOTAIP\"/>
    </mc:Choice>
  </mc:AlternateContent>
  <bookViews>
    <workbookView xWindow="0" yWindow="0" windowWidth="20490" windowHeight="7650"/>
  </bookViews>
  <sheets>
    <sheet name="MATRIZ PROVEEDORES CONTRATADOS" sheetId="1" r:id="rId1"/>
  </sheets>
  <externalReferences>
    <externalReference r:id="rId2"/>
  </externalReferences>
  <definedNames>
    <definedName name="_xlnm._FilterDatabase" localSheetId="0" hidden="1">'MATRIZ PROVEEDORES CONTRATADOS'!$A$4:$G$420</definedName>
    <definedName name="_xlnm.Print_Area" localSheetId="0">'MATRIZ PROVEEDORES CONTRATADOS'!$A$1:$G$420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6" i="1" l="1"/>
  <c r="D289" i="1"/>
  <c r="D255" i="1"/>
  <c r="D25" i="1"/>
  <c r="D244" i="1" l="1"/>
  <c r="D7" i="1"/>
  <c r="D178" i="1"/>
  <c r="D176" i="1" l="1"/>
  <c r="D367" i="1" l="1"/>
  <c r="D212" i="1"/>
  <c r="D392" i="1"/>
  <c r="D150" i="1"/>
  <c r="D51" i="1"/>
  <c r="D62" i="1"/>
  <c r="D159" i="1" l="1"/>
  <c r="D169" i="1"/>
  <c r="D352" i="1" l="1"/>
  <c r="D35" i="1"/>
  <c r="D155" i="1"/>
  <c r="D121" i="1"/>
  <c r="D241" i="1"/>
  <c r="D128" i="1"/>
  <c r="D133" i="1"/>
  <c r="D137" i="1"/>
  <c r="D336" i="1"/>
  <c r="D145" i="1"/>
  <c r="D293" i="1" l="1"/>
  <c r="D196" i="1"/>
  <c r="D217" i="1"/>
  <c r="D199" i="1" l="1"/>
  <c r="D189" i="1"/>
  <c r="D308" i="1"/>
  <c r="D306" i="1"/>
  <c r="D300" i="1"/>
  <c r="D263" i="1" l="1"/>
  <c r="D201" i="1"/>
  <c r="D18" i="1"/>
  <c r="D272" i="1" l="1"/>
  <c r="D224" i="1" l="1"/>
  <c r="D48" i="1" l="1"/>
  <c r="D247" i="1"/>
  <c r="D209" i="1" l="1"/>
  <c r="D31" i="1"/>
  <c r="D183" i="1" l="1"/>
  <c r="D39" i="1" l="1"/>
  <c r="D153" i="1" l="1"/>
  <c r="D113" i="1"/>
  <c r="D20" i="1" l="1"/>
  <c r="D29" i="1" l="1"/>
</calcChain>
</file>

<file path=xl/sharedStrings.xml><?xml version="1.0" encoding="utf-8"?>
<sst xmlns="http://schemas.openxmlformats.org/spreadsheetml/2006/main" count="1118" uniqueCount="715">
  <si>
    <t xml:space="preserve"> PROVEEDORES CONTRATADOS</t>
  </si>
  <si>
    <t>ENTIDAD QUE REPORTA:</t>
  </si>
  <si>
    <t>CUERPO DE BOMBEROS DEL DISTRITO METROPOLITANO DE QUITO</t>
  </si>
  <si>
    <t>SITIO WEB INSTITUCIONAL:</t>
  </si>
  <si>
    <t>https://www.bomberosquito.gob.ec/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</si>
  <si>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</si>
  <si>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</si>
  <si>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</si>
  <si>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</si>
  <si>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</si>
  <si>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</si>
  <si>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</si>
  <si>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Comentarios: *Este espacio se utilizará en caso de que la entidad deba publicar alguna aclaración de la información registrada en la matriz.</t>
  </si>
  <si>
    <t>ÁREA ENCARGADA DE LA ACTUALIZACIÓN:</t>
  </si>
  <si>
    <t>DIRECCIÓN DE ADQUISICIONES</t>
  </si>
  <si>
    <t xml:space="preserve">FECHA DE LA ÚLTIMA ACTUALIZACIÓN: </t>
  </si>
  <si>
    <t>Año: 2022</t>
  </si>
  <si>
    <t xml:space="preserve"> CASTARCONS CIA LTDA</t>
  </si>
  <si>
    <t xml:space="preserve">   MCO-CBDMQ-002-2021</t>
  </si>
  <si>
    <t>Menor Cuantía de Obra</t>
  </si>
  <si>
    <t xml:space="preserve">Subasta Inversa Electrónica </t>
  </si>
  <si>
    <t>SIE-CBDMQ-064-2021</t>
  </si>
  <si>
    <t>VALLEJO CALVACHE SEGUNDO JACINTO</t>
  </si>
  <si>
    <t>SIE-CBDMQ-090-2021</t>
  </si>
  <si>
    <t xml:space="preserve"> PRODUCTOS DE SEGURIDAD INDUSTRIAL PROSEIN CIA. LTDA.</t>
  </si>
  <si>
    <t>SIE-CBDMQ-101-2021</t>
  </si>
  <si>
    <t>ZAMBRANO ZAMBRANO FREDDY PATRICIO</t>
  </si>
  <si>
    <t>SIE-CBDMQ-084-2021</t>
  </si>
  <si>
    <t>SANTOS ICAZA CAROLINA ELIZABETH</t>
  </si>
  <si>
    <t>SOLUCIONES INTEGRADAS SOLUTIONS S.A.</t>
  </si>
  <si>
    <t>RE-CBDMQ-019-2021</t>
  </si>
  <si>
    <t>MCO-CBDMQ-003-2021</t>
  </si>
  <si>
    <t>VALENCIA GUERRERO FREDDY AUGUSTO</t>
  </si>
  <si>
    <t>SIE-CBDMQ-092-2021</t>
  </si>
  <si>
    <t>GRUPO MICROSISTEMAS JOVICHSA S.A.</t>
  </si>
  <si>
    <t>SIE-CBDMQ-106-2021</t>
  </si>
  <si>
    <t xml:space="preserve"> RACING PARTS RACPAR CIA. LTDA</t>
  </si>
  <si>
    <t>SIE-CBDMQ-088-2021</t>
  </si>
  <si>
    <t>AUTOELEVACION CIA. LTDA.</t>
  </si>
  <si>
    <t xml:space="preserve"> SIE-CBDMQ-104-2021</t>
  </si>
  <si>
    <t>SIE-CBDMQ-097-2021</t>
  </si>
  <si>
    <t>CARVALLO NICOLALDE MIGUEL ANDRES</t>
  </si>
  <si>
    <t>Régimen Especial</t>
  </si>
  <si>
    <t>MENDOZA PARRAGA AUXILIO EFREN</t>
  </si>
  <si>
    <t>SIE-CBDMQ-089-2021</t>
  </si>
  <si>
    <t>SIE-CBDMQ-093-2021</t>
  </si>
  <si>
    <t>FRANKIMPORT CIA LTDA</t>
  </si>
  <si>
    <t>SIE-CBDMQ-102-2021</t>
  </si>
  <si>
    <t xml:space="preserve"> LOPEZ ASCUNTAR JORGE ARTURO</t>
  </si>
  <si>
    <t>SIE-CBDMQ-091-2021</t>
  </si>
  <si>
    <t>MEGASUPPLY S.A.</t>
  </si>
  <si>
    <t>RE-CSPS-CBDMQ-2-2021</t>
  </si>
  <si>
    <t>BORRERO ERAZO NORMA CATHERINE</t>
  </si>
  <si>
    <t>SIE-CBDMQ-108-2021</t>
  </si>
  <si>
    <t>SIE-CBDMQ-105-2021</t>
  </si>
  <si>
    <t>0916540842001</t>
  </si>
  <si>
    <t>Pujota Quimbiamba Edison Yeovanny</t>
  </si>
  <si>
    <t>CE-20220002147960</t>
  </si>
  <si>
    <t>Catálogo Electrónico</t>
  </si>
  <si>
    <t xml:space="preserve">Ínfima Cuantía </t>
  </si>
  <si>
    <t>BALBUCA GOMEZ LUIS MIGUEL</t>
  </si>
  <si>
    <t>001-DGAF-CBDMQ-2022</t>
  </si>
  <si>
    <t>NARVAEZ VIZUETE ALFREDO JOSE</t>
  </si>
  <si>
    <t>CE-20220002174431</t>
  </si>
  <si>
    <t>MERCHAN CLAVIJO RAUL NARCISO</t>
  </si>
  <si>
    <t>´0100873298001</t>
  </si>
  <si>
    <t xml:space="preserve">ARBI-CBDMQ-001-2022 </t>
  </si>
  <si>
    <t xml:space="preserve">Arrendamiento de Bienes Inmuebles - Entidades contratantes como ARRENDATARIAS </t>
  </si>
  <si>
    <t>SIE-CBDMQ-110-2021</t>
  </si>
  <si>
    <t xml:space="preserve"> '0991331859001</t>
  </si>
  <si>
    <t>ATIMASA S.A.</t>
  </si>
  <si>
    <t>COTS-CBDMQ-002-2022</t>
  </si>
  <si>
    <t>Cotización de Servicios</t>
  </si>
  <si>
    <t>Adriana Jácome Gallegos</t>
  </si>
  <si>
    <t xml:space="preserve"> 001-INF-DJ-CBDMQ-2022</t>
  </si>
  <si>
    <t>Fabian Llumigusin Velasco</t>
  </si>
  <si>
    <t xml:space="preserve"> 002-INF-DJ-CBDMQ-2022</t>
  </si>
  <si>
    <t>Alegría de los Ángeles
Balseca</t>
  </si>
  <si>
    <t>003-INF- DJ-CBDMQ-2022</t>
  </si>
  <si>
    <t>005-DGAF-CBDMQ-2022</t>
  </si>
  <si>
    <t>002-DGAF-CBDMQ-2022</t>
  </si>
  <si>
    <t>003-DGAF-CBDMQ-2022</t>
  </si>
  <si>
    <t>004-DGAF-CBDMQ-2022</t>
  </si>
  <si>
    <t>OROZCO FLORES CRISTINA VALERIA</t>
  </si>
  <si>
    <t>ORTEGA GUERRERO SANTIAGO FRANCISCO</t>
  </si>
  <si>
    <t>BORJA SALVADOR JORGE ENRIQUE</t>
  </si>
  <si>
    <t xml:space="preserve">TUMA CEDEÑO EMILIO JOSÉ </t>
  </si>
  <si>
    <t xml:space="preserve"> Falconi Cisneros Jose Luis</t>
  </si>
  <si>
    <t xml:space="preserve"> CE-20220002197212</t>
  </si>
  <si>
    <t>CE-20220002197213</t>
  </si>
  <si>
    <t>COMPAÑIA GENERAL DE COMERCIO COGECOMSA S. A.</t>
  </si>
  <si>
    <t>CE-20220002197214</t>
  </si>
  <si>
    <t>CE-20220002197215</t>
  </si>
  <si>
    <t>CE-20220002197216</t>
  </si>
  <si>
    <t>HERRERA URGILEZ JANETH MONICA</t>
  </si>
  <si>
    <t>´0102708336001</t>
  </si>
  <si>
    <t>CE-20220002184515</t>
  </si>
  <si>
    <t>CE-20220002184514</t>
  </si>
  <si>
    <t>CE-20220002184513</t>
  </si>
  <si>
    <t>CE-20220002184512</t>
  </si>
  <si>
    <t>CE-20220002184511</t>
  </si>
  <si>
    <t>CE-20220002184510</t>
  </si>
  <si>
    <t>CE-20220002184509</t>
  </si>
  <si>
    <t>CE-20220002184508</t>
  </si>
  <si>
    <t>CE-20220002184507</t>
  </si>
  <si>
    <t>CE-20220002184506</t>
  </si>
  <si>
    <t>CE-20220002184518</t>
  </si>
  <si>
    <t>CE-20220002184522</t>
  </si>
  <si>
    <t>CE-20220002197186</t>
  </si>
  <si>
    <t>CE-20220002197187</t>
  </si>
  <si>
    <t>CE-20220002197189</t>
  </si>
  <si>
    <t>CE-20220002197190</t>
  </si>
  <si>
    <t>CE-20220002197191</t>
  </si>
  <si>
    <t>CE-20220002197192</t>
  </si>
  <si>
    <t>CE-20220002197193</t>
  </si>
  <si>
    <t>CE-20220002197194</t>
  </si>
  <si>
    <t>CE-20220002197195</t>
  </si>
  <si>
    <t>CE-20220002197196</t>
  </si>
  <si>
    <t>CE-20220002197197</t>
  </si>
  <si>
    <t>CE-20220002197198</t>
  </si>
  <si>
    <t>CE-20220002197199</t>
  </si>
  <si>
    <t>CE-20220002197200</t>
  </si>
  <si>
    <t>CE-20220002197201</t>
  </si>
  <si>
    <t>CE-20220002197202</t>
  </si>
  <si>
    <t>CE-20220002197204</t>
  </si>
  <si>
    <t>CE-20220002197207</t>
  </si>
  <si>
    <t>CE-20220002197208</t>
  </si>
  <si>
    <t>CE-20220002197209</t>
  </si>
  <si>
    <t>CE-20220002197210</t>
  </si>
  <si>
    <t>CE-20220002197211</t>
  </si>
  <si>
    <t>CE-20220002184504</t>
  </si>
  <si>
    <t>CE-20220002184505</t>
  </si>
  <si>
    <t>CE-20220002184516</t>
  </si>
  <si>
    <t>CE-20220002184523</t>
  </si>
  <si>
    <t>CE-20220002184525</t>
  </si>
  <si>
    <t>IMPORFACTORY CIA. LTDA.</t>
  </si>
  <si>
    <t>CE-20220002197205</t>
  </si>
  <si>
    <t>CE-20220002197206</t>
  </si>
  <si>
    <t>CE-20220002184517</t>
  </si>
  <si>
    <t>CE-20220002184519</t>
  </si>
  <si>
    <t>CE-20220002184524</t>
  </si>
  <si>
    <t>PLASTILIMPIO S.A.</t>
  </si>
  <si>
    <t>LEDESMA RAMOS MARTHA GRIMANEZA</t>
  </si>
  <si>
    <t>CE-20220002184501</t>
  </si>
  <si>
    <t>CE-20220002184503</t>
  </si>
  <si>
    <t>INDUSTRIAS SISAILLA DEL ECUADOR SISAILLA CIA.LTDA.</t>
  </si>
  <si>
    <t>HARNISTH PINOS ODGUIL ANTONIO</t>
  </si>
  <si>
    <t>CE-20220002184526</t>
  </si>
  <si>
    <t>AUTOESPINOSA MOTORES AEMOTORS S.A</t>
  </si>
  <si>
    <t>CE-20220002184500</t>
  </si>
  <si>
    <t>CAJAS Y EMPAQUES INDUSTRIALES CLUSTERPACK CPK S.A.</t>
  </si>
  <si>
    <t>CE-20220002197185</t>
  </si>
  <si>
    <t>Cevallos Salas Julio Cesar</t>
  </si>
  <si>
    <t>CE-20220002197188</t>
  </si>
  <si>
    <t>Jurado Villagomez Edison Ancizar</t>
  </si>
  <si>
    <t>CE-20220002197203</t>
  </si>
  <si>
    <t>PAUCAR ALMEIDA MONICA PAULINA</t>
  </si>
  <si>
    <t>CE-20220002184520</t>
  </si>
  <si>
    <t>CE-20220002184521</t>
  </si>
  <si>
    <t>PRODUCTOS TISSUE DEL ECUADOR S.A.</t>
  </si>
  <si>
    <t>SUASNAVAS SALAZAR MARIBEL ALEJANDRA</t>
  </si>
  <si>
    <t>CE-20220002184745</t>
  </si>
  <si>
    <t>TEXTIQUIM CIA. LTDA.</t>
  </si>
  <si>
    <t>CE-20220002184527</t>
  </si>
  <si>
    <t>ASOCIACION DE SERVICIOS DE ORGANIZACION DE EVENTOS EVOLUCION "ASOSEREV"</t>
  </si>
  <si>
    <t xml:space="preserve"> COTS-CBDMQ-004-2022</t>
  </si>
  <si>
    <t>KEDE CONSULTING S. A.</t>
  </si>
  <si>
    <t>´0992417129001</t>
  </si>
  <si>
    <t>RE-PU-CBDMQ-001-2022</t>
  </si>
  <si>
    <t>ASOCIACIÓN DE SERVICIOS DE ALIMENTACIÓN MAGIA Y SABOR MANUELITAS "ASOALMAS"</t>
  </si>
  <si>
    <t>ARBI-CBDMQ-002-2022.</t>
  </si>
  <si>
    <t>Arrendamiento de Bienes Inmuebles</t>
  </si>
  <si>
    <t>Andrés Paredes Manobanda</t>
  </si>
  <si>
    <t>005-INF- DJ-CBDMQ-2022</t>
  </si>
  <si>
    <t>007-INF- DJ-CBDMQ-2022</t>
  </si>
  <si>
    <t>SOCIEDAD DE HECHO UNITAXI
ECUADOR</t>
  </si>
  <si>
    <t>´092965993001</t>
  </si>
  <si>
    <t>008-INF- DJ-CBDMQ-2022</t>
  </si>
  <si>
    <t>Hernán Danilo Valdiviezo Remachi</t>
  </si>
  <si>
    <t>´0602303430001</t>
  </si>
  <si>
    <t>006-INF- DJ-CBDMQ-2022</t>
  </si>
  <si>
    <t>Jessica Paola Jaimes Huamán</t>
  </si>
  <si>
    <t>Raúl Caicedo Cadena</t>
  </si>
  <si>
    <t>SIE-CBDMQ-094-2021</t>
  </si>
  <si>
    <t>´0201129939001</t>
  </si>
  <si>
    <t>´0912538519001</t>
  </si>
  <si>
    <t>CE-20220002203501</t>
  </si>
  <si>
    <t>´0502013170001</t>
  </si>
  <si>
    <t>ANDRANGO CAMPANA PIEDAD PATRICIA</t>
  </si>
  <si>
    <t>CE-20220002204544</t>
  </si>
  <si>
    <t>CE-20220002204545</t>
  </si>
  <si>
    <t>ASOCIACIÓN DE PRODUCCIÓN TEXTIL CIERRE DORADO "ASOPROTEXCIEDO"</t>
  </si>
  <si>
    <t>CE-20220002204546</t>
  </si>
  <si>
    <t>ASOCIACIÓN DE PRODUCCIÓN TEXTIL GRANDES SUEÑOS DE AMAGUAÑA ASOTEXSUAM</t>
  </si>
  <si>
    <t xml:space="preserve"> CE-20220002208446</t>
  </si>
  <si>
    <t>CE-20220002208447</t>
  </si>
  <si>
    <t>ASOCIACIÓN DE PRODUCCIÓN TEXTIL LA FORTALEZA DE DIOS "ASOTEXFORDIOS"</t>
  </si>
  <si>
    <t>CE-20220002208448</t>
  </si>
  <si>
    <t>ASOCIACION DE PRODUCCION TEXTIL MUNDO TEXTIL ASOTEXMUN</t>
  </si>
  <si>
    <t>CE-20220002208449</t>
  </si>
  <si>
    <t>PARRA MASABANDA GONZALO NEPTALI</t>
  </si>
  <si>
    <t>CE-20220002208450</t>
  </si>
  <si>
    <t>Gutierrez Perez Miguel Angel</t>
  </si>
  <si>
    <t>´0992793015001</t>
  </si>
  <si>
    <t>KARCHER ECUADOR S.A.</t>
  </si>
  <si>
    <t>014-DGAF-CBDMQ-2022</t>
  </si>
  <si>
    <t>IMPODISOF S.A.</t>
  </si>
  <si>
    <t>015-DGAF-CBDMQ-2022</t>
  </si>
  <si>
    <t>Cortez Quiñonez Carlos Miguel</t>
  </si>
  <si>
    <t>010-INF-DJ-CBDMQ-2022</t>
  </si>
  <si>
    <t>FERNANDEZ ACOSTA SANTIAGO RAPHAEL</t>
  </si>
  <si>
    <t>016-DGAF-CBDMQ-2022</t>
  </si>
  <si>
    <t>017-DGAF-CBDMQ-2022</t>
  </si>
  <si>
    <t>ESPINOSA RUIZ SANTIAGO XAVIER</t>
  </si>
  <si>
    <t>018-DGAF-CBDMQ-2022</t>
  </si>
  <si>
    <t>INFOENERGY CONSTRUCTORA Y CONSULTORA S.A.</t>
  </si>
  <si>
    <t xml:space="preserve">009-INF- DJ-CBDMQ-2022 </t>
  </si>
  <si>
    <t>FLORES YANEZ JUAN CRISTOBAL</t>
  </si>
  <si>
    <t>LUDWIG ROMERO NATASHA VALENTINA</t>
  </si>
  <si>
    <t>019-DGAF-CBDMQ-2022</t>
  </si>
  <si>
    <t>PAMBI PAMBI NIDIA CONSUELO</t>
  </si>
  <si>
    <t>020-DGAF-CBDMQ-2022</t>
  </si>
  <si>
    <t>FIB-SORBENT BIOREMEDIADORA AMBIENTAL CIA. LTDA.</t>
  </si>
  <si>
    <t>021-DGAF-CBDMQ-2022</t>
  </si>
  <si>
    <t xml:space="preserve"> 022-DGAF-CBDMQ-2022</t>
  </si>
  <si>
    <t>TORRES ESPIN FERNANDO ALEXIS</t>
  </si>
  <si>
    <t>023-DGAF-CBDMQ-2022</t>
  </si>
  <si>
    <t>024-DGAF-CBDMQ-2022</t>
  </si>
  <si>
    <t>CONDOR ROJAS MARIO ENRIQUE</t>
  </si>
  <si>
    <t>CHALCO QUISHPE ANGEL FABIAN</t>
  </si>
  <si>
    <t>025-DGAF-CBDMQ-2022</t>
  </si>
  <si>
    <t>GALLEGOS RIERA FRANCISCO ANDRES</t>
  </si>
  <si>
    <t>027-DGAF-CBDMQ-2022</t>
  </si>
  <si>
    <t>028-DGAF-CBDMQ-2022</t>
  </si>
  <si>
    <t>CATAGÑA SIMBA MARIA HORTENCIA</t>
  </si>
  <si>
    <t>SOLUCIONES COMPUTACIONALES BITLOGIC S.A.</t>
  </si>
  <si>
    <t xml:space="preserve"> 029-DGAF-CBDMQ-2022</t>
  </si>
  <si>
    <t>RE-CEP-CBDMQ-1-2022</t>
  </si>
  <si>
    <t>CORPORACION NACIONAL DE TELECOMUNICACIONES</t>
  </si>
  <si>
    <t>EUROVIAJES &amp; TUR S.A.</t>
  </si>
  <si>
    <t>COTS-CBDMQ-003-2022</t>
  </si>
  <si>
    <t>AENORECUADOR S.A.</t>
  </si>
  <si>
    <t>CDC-CBDMQ-002-2022</t>
  </si>
  <si>
    <t>Consultoría</t>
  </si>
  <si>
    <t>INFORMATICA Y SISTEMAS 
DIGITALES DINFORSYSMEGA S. A.</t>
  </si>
  <si>
    <t>SIE-CBDMQ-002-2022</t>
  </si>
  <si>
    <t>AEROMASTER AIRWAYS S.A.</t>
  </si>
  <si>
    <t>RE-PU-CBDMQ-002-2022</t>
  </si>
  <si>
    <t>RE-CSPS-CBDMQ-4-2022</t>
  </si>
  <si>
    <t xml:space="preserve"> PLANETA TREBOL MPFILMS CIA. LTDA.</t>
  </si>
  <si>
    <t>ZAMBRANO MONTESDEOCA ALLYGSON IVAN</t>
  </si>
  <si>
    <t xml:space="preserve"> SIE-CBDMQ-004-2022</t>
  </si>
  <si>
    <t>CE-20220002227497</t>
  </si>
  <si>
    <t xml:space="preserve"> CE-20220002227498</t>
  </si>
  <si>
    <t>´0923620389001</t>
  </si>
  <si>
    <t>GOMEZ JANINE MANUEL RAUL</t>
  </si>
  <si>
    <t>031-DGAF-CBDMQ-2022</t>
  </si>
  <si>
    <t>032-DGAF-CBDMQ-2022</t>
  </si>
  <si>
    <t>PROTECOMPU</t>
  </si>
  <si>
    <t>033-DGAF-CBDMQ-2022</t>
  </si>
  <si>
    <t>BASANTES RUIZ GIOVANNI MAURICIO</t>
  </si>
  <si>
    <t>POLIGRAFOS Y EQUIPOS ELECTRONICOS DEL ECUADOR.C.C.</t>
  </si>
  <si>
    <t>034-DGAF-CBDMQ-2022</t>
  </si>
  <si>
    <t>035-DGAF-CBDMQ-2022</t>
  </si>
  <si>
    <t>MARÍA OLIMPIA TACO SASIG</t>
  </si>
  <si>
    <t>036-DGAF-CBDMQ-2022</t>
  </si>
  <si>
    <t>MUYULEMA LEON ALEXANDRA CAROLINA</t>
  </si>
  <si>
    <t>TACTICA MEDICA TACTIMED CIA LTDA</t>
  </si>
  <si>
    <t xml:space="preserve">  RE-PU-CBDMQ-7-2022</t>
  </si>
  <si>
    <t>RE-PU-CBDMQ-006-2022</t>
  </si>
  <si>
    <t>COHECO S.A.</t>
  </si>
  <si>
    <t>RE-CEP-CBDMQ-2-2022</t>
  </si>
  <si>
    <t>EMPRESA PUBLICA DE BIENES Y SERVICIOS UCE PROYECTOS EP</t>
  </si>
  <si>
    <t>SIE-CBDMQ-012-2022</t>
  </si>
  <si>
    <t>SIE-CBDMQ-007-2022</t>
  </si>
  <si>
    <t>CIUDAD DEL AUTO CIAUTO CIA. LTDA.</t>
  </si>
  <si>
    <t>SIE-CBDMQ-013-2022</t>
  </si>
  <si>
    <t>RIVAS PINTO PABLO ANDRES</t>
  </si>
  <si>
    <t>SIE-CBDMQ-006-2022</t>
  </si>
  <si>
    <t>SIE-CBDMQ-018-2022</t>
  </si>
  <si>
    <t>PUNTONET S.A.</t>
  </si>
  <si>
    <t>SIE-CBDMQ-024-2022</t>
  </si>
  <si>
    <t xml:space="preserve"> PASQUEL RUPERTO FABIAN</t>
  </si>
  <si>
    <t>´0992758295001</t>
  </si>
  <si>
    <t>E- TECH SIMULATION S.A.</t>
  </si>
  <si>
    <t>SIE-CBDMQ-014-2022</t>
  </si>
  <si>
    <t>MCS-CBDMQ-001-2022</t>
  </si>
  <si>
    <t>ASOCIACIÓN DE SERVICIOS
DE LOGÍSITICA Y EVENTOS PROEVENT ASOSERPROEVENT</t>
  </si>
  <si>
    <t>Menor Cuantía de Servicios</t>
  </si>
  <si>
    <t>COTS-CBDMQ-005-2022</t>
  </si>
  <si>
    <t>ANDA BASABE FERNANDO AUGUSTO</t>
  </si>
  <si>
    <t>CDC-CBDMQ-006-2022</t>
  </si>
  <si>
    <t>Vilaña Morales Estefania Priscila</t>
  </si>
  <si>
    <t xml:space="preserve"> LAVADO Y MANTENIMIENTO VILLAVICENCIO LAVAMAVI CIA. LTDA.</t>
  </si>
  <si>
    <t>012-INF-DJ-CBDMQ-2022</t>
  </si>
  <si>
    <t>011-INF-DJ-CBDMQ-2022</t>
  </si>
  <si>
    <t xml:space="preserve"> RE-CSPS-CBDMQ-3-2022</t>
  </si>
  <si>
    <t xml:space="preserve"> ALMEIDA AGUILAR ERIKA ANDREA</t>
  </si>
  <si>
    <t xml:space="preserve"> RE-CSPS-CBDMQ-02-2022</t>
  </si>
  <si>
    <t>MKP-ECUADOR S.A.S.</t>
  </si>
  <si>
    <t>CADENA PAZMIÑO FERNANDA MIROSLAVA</t>
  </si>
  <si>
    <t>CE-20220002245154</t>
  </si>
  <si>
    <t>MUÑOZ PALLO DORIS ALEXANDRA</t>
  </si>
  <si>
    <t>CE-20220002245155</t>
  </si>
  <si>
    <t>GONZALEZ &amp; GONZALEZ SEGURIDAD PRIVADA SEGONPRIV CIA.LTDA.</t>
  </si>
  <si>
    <t>SIE-CBDMQ-015-2022</t>
  </si>
  <si>
    <t>SUMIYE TECH S.A.</t>
  </si>
  <si>
    <t>SIE-CBDMQ-011-2022</t>
  </si>
  <si>
    <t>SIE-CBDMQ-022-2022</t>
  </si>
  <si>
    <t>INVETRONICA, INGENIERIA Y VENTAS PARA LA ELECTRONICA CIA. LTDA.</t>
  </si>
  <si>
    <t>SIE-CBDMQ-010-2022</t>
  </si>
  <si>
    <t>SIE-CBDMQ-021-2022</t>
  </si>
  <si>
    <t>NET I0 SERVICIOS S.A.</t>
  </si>
  <si>
    <t>CDC-CBDMQ-007-2022</t>
  </si>
  <si>
    <t>CENTRO DE TRANSFERENCIA TECNOLóGICA PARA LA CAPACITACIóN E INVESTIGACIóN EN CONTROL DE EMISIONES VEHICULARES</t>
  </si>
  <si>
    <t>SIE-CBDMQ-038-2022</t>
  </si>
  <si>
    <t>ASOCIACION DE MIGRANTES ELOY ALFARO</t>
  </si>
  <si>
    <t>COTS-CBDMQ-007-2022</t>
  </si>
  <si>
    <t>SOLA ESPINOSA JAVIER SANTIAGO</t>
  </si>
  <si>
    <t>SIE-CBDMQ-025-2022</t>
  </si>
  <si>
    <t xml:space="preserve">  COMPUTADORES Y EQUIPOS COMPUEQUIP DOS S.A.</t>
  </si>
  <si>
    <t>SIE-CBDMQ-029-2022</t>
  </si>
  <si>
    <t>SIE-CBDMQ-035-2022</t>
  </si>
  <si>
    <t>CARDENAS VELASQUEZ CARLOS ANDRES</t>
  </si>
  <si>
    <t>COTS-CBDMQ-006-2022</t>
  </si>
  <si>
    <t xml:space="preserve">  CAPACITACION Y CONSULTORIA ASOMIP CIA. LTDA.</t>
  </si>
  <si>
    <t>SIE-CBDMQ-026-2022</t>
  </si>
  <si>
    <t>BIODIMED S.A.</t>
  </si>
  <si>
    <t>SIE-CBDMQ-027-2022</t>
  </si>
  <si>
    <t>VILLAMARIN GUAMAN SIMON BOLIVAR</t>
  </si>
  <si>
    <t>SIE-CBDMQ-040-2022</t>
  </si>
  <si>
    <t>FREILE ARAUZ CRISTIAN MIGUEL</t>
  </si>
  <si>
    <t>SIE-CBDMQ-032-2022</t>
  </si>
  <si>
    <t>´0991422870001</t>
  </si>
  <si>
    <t>COMSATEL S.A.</t>
  </si>
  <si>
    <t>RE-CEP-CBDMQ-6-2022</t>
  </si>
  <si>
    <t>EMPRESA PúBLICA METROPOLITANA DE GESTIóN INTEGRAL DE RESIDUOS SóLIDOS</t>
  </si>
  <si>
    <t>RE-PU-CBDMQ-008-2022</t>
  </si>
  <si>
    <t>ITURRI S.A.</t>
  </si>
  <si>
    <t>RE-PU-CBDMQ-005-2022</t>
  </si>
  <si>
    <t>CADE CUSTOM ACCESSORIES DEL ECUADOR CIA. LTDA.</t>
  </si>
  <si>
    <t>MCO-CBDMQ-004-2021</t>
  </si>
  <si>
    <t>BARRENO LLIGUIN LUIS RAMIRO</t>
  </si>
  <si>
    <t>013-INF-DJ-CBDMQ-2022</t>
  </si>
  <si>
    <t>014-INF-DJ-CBDMQ-2022</t>
  </si>
  <si>
    <t>015-INF-DJ-CBDMQ-2022</t>
  </si>
  <si>
    <t>LUCIO LOPEZ CHRISTIAN SANTIAGO</t>
  </si>
  <si>
    <t>Lourdes MaríaMorales Chasipanta,</t>
  </si>
  <si>
    <t>PUENTE ROSERO EDGAR FABIAN</t>
  </si>
  <si>
    <t>038-DGAF-CBDMQ-2022</t>
  </si>
  <si>
    <t>RAMIREZ FLORES CHENOA SIMONE</t>
  </si>
  <si>
    <t>039-DGAF-CBDMQ-2022</t>
  </si>
  <si>
    <t>GONZALEZ DEL PEZO ANDERSON DIEGO</t>
  </si>
  <si>
    <t>041-DGAF-CBDMQ-2022</t>
  </si>
  <si>
    <t>PEREZ LASCANO ANGELA EDELINA</t>
  </si>
  <si>
    <t>042-DGAF-CBDMQ-2022</t>
  </si>
  <si>
    <t>OJEDA FLORES DIANA MERCEDES</t>
  </si>
  <si>
    <t>043-DGAF-CBDMQ-2022</t>
  </si>
  <si>
    <t>MORALES GOMEZ ADRIAN FABRICIO</t>
  </si>
  <si>
    <t>044-DGAF-CBDMQ-2022</t>
  </si>
  <si>
    <t>BALMER IMPORT S.A.</t>
  </si>
  <si>
    <t>045-DGAF-CBDMQ-2022</t>
  </si>
  <si>
    <t>046-DGAF-CBDM-2022</t>
  </si>
  <si>
    <t>047-DGAF-CBDMQ-2022</t>
  </si>
  <si>
    <t>RAMIREZ FLORES GABRIELA ANABEL</t>
  </si>
  <si>
    <t>048-DGAF-CBDMQ-2022</t>
  </si>
  <si>
    <t>049-DGAF-CBDMQ-2022</t>
  </si>
  <si>
    <t>050-DGAF-CBDMQ-2022</t>
  </si>
  <si>
    <t>051-DGAF-CBDMQ-2022</t>
  </si>
  <si>
    <t>052-DGAF-CBDMQ-2022</t>
  </si>
  <si>
    <t>LARA VITERI ANGEL MAURICIO</t>
  </si>
  <si>
    <t>EMERGENCY HCEMS TRAINING S.A.</t>
  </si>
  <si>
    <t>0104661392001</t>
  </si>
  <si>
    <t>CONDO PALACIOS SUSANA DE LOS ANGELES</t>
  </si>
  <si>
    <t>SIE-CBDMQ-039-2022</t>
  </si>
  <si>
    <t>SIE-CBDMQ-037-2022</t>
  </si>
  <si>
    <t>ROMSEGROUP CIA. LTDA.</t>
  </si>
  <si>
    <t>SIE-CBDMQ-043-2022</t>
  </si>
  <si>
    <t>SIE-CBDMQ-030-2022</t>
  </si>
  <si>
    <t xml:space="preserve">  AUDESUR S.A</t>
  </si>
  <si>
    <t>CDC-CBDMQ-008-2022</t>
  </si>
  <si>
    <t>PACHACAMA CAIZA LENIN FERNANDO</t>
  </si>
  <si>
    <t>SIE-CBDMQ-031-2022</t>
  </si>
  <si>
    <t>PRATT JACOME JOSEPH ANDRE</t>
  </si>
  <si>
    <t>SIE-CBDMQ-045-2022</t>
  </si>
  <si>
    <t>0922996038001</t>
  </si>
  <si>
    <t>AIMACAÑA MONTAGUANO HERNAN XAVIER</t>
  </si>
  <si>
    <t>SIE-CBDMQ-041-2022</t>
  </si>
  <si>
    <t>SAAVEDRA MANZANILLAS LUIS FERNANDO</t>
  </si>
  <si>
    <t>SIE-CBDMQ-042-2022</t>
  </si>
  <si>
    <t>´0928391283001</t>
  </si>
  <si>
    <t>MENDOZA VICTORIA PAUL SEBASTIAN</t>
  </si>
  <si>
    <t>SIE-CBDMQ-054-2022</t>
  </si>
  <si>
    <t>0502308604001</t>
  </si>
  <si>
    <t>CUEVA SALAZAR MARCELA BELEN</t>
  </si>
  <si>
    <t>SIE-CBDMQ-048-2022</t>
  </si>
  <si>
    <t>RADIO COMUNICACIONES DE LOS ANDES RACOMDES S.A.</t>
  </si>
  <si>
    <t>SIE-CBDMQ-051-2022</t>
  </si>
  <si>
    <t xml:space="preserve">
VALLEJO RENGIFO PAUL ANDRES</t>
  </si>
  <si>
    <t>SIE-CBDMQ-050-2022</t>
  </si>
  <si>
    <t>CAIMSEP CAPACITACION, ASESORIA, IMPORTACIONES Y SERVICIOS PETROLEROS CIA. LTDA.</t>
  </si>
  <si>
    <t>SIE-CBDMQ-049-2022</t>
  </si>
  <si>
    <t>IMANCLEANING S.A.</t>
  </si>
  <si>
    <t>RE-PU-CBDMQ-009-2022</t>
  </si>
  <si>
    <t>PTIE PHOENIX TOWER INTERNATIONAL ECUADOR S.A.</t>
  </si>
  <si>
    <t>ARBI-CBDMQ-003-2022</t>
  </si>
  <si>
    <t>MCO-CBDMQ-001-2022</t>
  </si>
  <si>
    <t>Reyes Martínez Henry Daniel</t>
  </si>
  <si>
    <t>016-INF-DJ-CBDMQ-2022</t>
  </si>
  <si>
    <t>017-INF-DJ-CBDMQ-2022</t>
  </si>
  <si>
    <t>Vizuete Guaña Sergio Alcides</t>
  </si>
  <si>
    <t xml:space="preserve"> Piaun Cando Pedro Ramiro</t>
  </si>
  <si>
    <t>Menor Cuantía de Obras</t>
  </si>
  <si>
    <t>COTO-CBDMQ-002-2022</t>
  </si>
  <si>
    <t>Vaca Yanez Luis Francisco</t>
  </si>
  <si>
    <t>Cotización de Obras</t>
  </si>
  <si>
    <t>CE-20220002275051</t>
  </si>
  <si>
    <t>CE-20220002275052</t>
  </si>
  <si>
    <t>CE-20220002275053</t>
  </si>
  <si>
    <t>CE-20220002275054</t>
  </si>
  <si>
    <t>CE-20220002275055</t>
  </si>
  <si>
    <t>CE-20220002275056</t>
  </si>
  <si>
    <t>PHARMABRAND S.A.</t>
  </si>
  <si>
    <t>CE-20220002275057</t>
  </si>
  <si>
    <t>CE-20220002275058</t>
  </si>
  <si>
    <t>PHARMEDIC S.A.</t>
  </si>
  <si>
    <t>´0992532629001</t>
  </si>
  <si>
    <t>LABORATORIOS CHALVER DEL ECUADOR CIA LTDA</t>
  </si>
  <si>
    <t>CE-20220002275046</t>
  </si>
  <si>
    <t>CE-20220002275047</t>
  </si>
  <si>
    <t>CE-20220002275044</t>
  </si>
  <si>
    <t>CE-20220002275045</t>
  </si>
  <si>
    <t>CE-20220002275048</t>
  </si>
  <si>
    <t>CE-20220002275049</t>
  </si>
  <si>
    <t>CE-20220002275050</t>
  </si>
  <si>
    <t>CE-20220002277600</t>
  </si>
  <si>
    <t>CE-20220002277662</t>
  </si>
  <si>
    <t>GEMATRIAECUADOR S.A.</t>
  </si>
  <si>
    <t>GLAXOSMITHKLINE ECUADOR S A</t>
  </si>
  <si>
    <t>LABORATORIOS DANIVET S.A.</t>
  </si>
  <si>
    <t>LETERAGO DEL ECUADOR S.A</t>
  </si>
  <si>
    <t>NEOETHICALS CIA. LTDA.</t>
  </si>
  <si>
    <t>Marañón Paredes María Luisa</t>
  </si>
  <si>
    <t>RHEA GARCIA TITO MANUEL</t>
  </si>
  <si>
    <t>´0991413839001</t>
  </si>
  <si>
    <t>´0992262192001</t>
  </si>
  <si>
    <t>CONDOR GUACHAMIN MARIO ANIBAL</t>
  </si>
  <si>
    <t>053-DGAF-CBDMQ-2022</t>
  </si>
  <si>
    <t>QUINTANA ZUÑIGA MARGOTH GEOVANNA</t>
  </si>
  <si>
    <t>054-DGAF-CBDMQ-2022</t>
  </si>
  <si>
    <t>055-DGAF-CBDMQ-2022</t>
  </si>
  <si>
    <t>BURRASKA COMUNICACION CIA. LTDA.</t>
  </si>
  <si>
    <t>056-DGAF-CBDMQ-2022</t>
  </si>
  <si>
    <t xml:space="preserve">MONTENEGRO TAIPE MONICA GABRIELA, con </t>
  </si>
  <si>
    <t>057-DGAF-CBDMQ-2022</t>
  </si>
  <si>
    <t>058-DGAF-CBDMQ-2022</t>
  </si>
  <si>
    <t>IC-CBDMQ-001-2022</t>
  </si>
  <si>
    <t>RADICAL ALTERNATIVAS DE AVANZADA ALTRADICALAVAN CIA. LTDA</t>
  </si>
  <si>
    <t>GOMEZ NARANJO JHONATHAN ALEXANDER</t>
  </si>
  <si>
    <t>SIE-059-CBDMQ-2022</t>
  </si>
  <si>
    <t>OFICINA COMERCIAL RAYMOND WELLS CIA. LTDA.</t>
  </si>
  <si>
    <t>SIE-CBDMQ-046-2022</t>
  </si>
  <si>
    <t>SIE-CBDMQ-057-2022</t>
  </si>
  <si>
    <t>SIE-CBDMQ-063-2022</t>
  </si>
  <si>
    <t>BELER NOVIK PABLO CAMILO</t>
  </si>
  <si>
    <t>SIE-CBDMQ-065-2022</t>
  </si>
  <si>
    <t>SIE-CBDMQ-069-2022</t>
  </si>
  <si>
    <t>SIE-CBDMQ-070-2022</t>
  </si>
  <si>
    <t>SIE-CBDMQ-036-2022</t>
  </si>
  <si>
    <t>SIE-CBDMQ-033-2022</t>
  </si>
  <si>
    <t>SOCIEDAD CIVIL IMPORTADORA JR</t>
  </si>
  <si>
    <t>SIE-CBDMQ-093-2022</t>
  </si>
  <si>
    <t>FALWORK S.A.S</t>
  </si>
  <si>
    <t>SIE-CBDMQ-071-2022</t>
  </si>
  <si>
    <t>AEROCLUB MILTONCORONEL S.A</t>
  </si>
  <si>
    <t>RE-PU-CBDMQ-010-2022</t>
  </si>
  <si>
    <t>UTRERAS PEREZ VICENTE ARMANDO</t>
  </si>
  <si>
    <t>SIE-CBDMQ-078-2022</t>
  </si>
  <si>
    <t>SIE- 077-CBDMQ-2022</t>
  </si>
  <si>
    <t>GOMEZ SILVA MARIA ESTEFANIA</t>
  </si>
  <si>
    <t>018-INF-DJ-CBDMQ-2022</t>
  </si>
  <si>
    <t>020-INF-DJ-CBDMQ-2022</t>
  </si>
  <si>
    <t>TRANSPORT FAST FUEL S.A</t>
  </si>
  <si>
    <t>021-INF-DJ-CBDMQ-2022</t>
  </si>
  <si>
    <t>HERRERA VALLEJOS VICTOR ISMAEL</t>
  </si>
  <si>
    <t>022-INF-DJ-CBDMQ-2022</t>
  </si>
  <si>
    <t>AMANGANDI AMANTA DANILO PAUL</t>
  </si>
  <si>
    <t>´0202129599001</t>
  </si>
  <si>
    <t>CE-20220002293697</t>
  </si>
  <si>
    <t>Andrango Quimbiamba Pablo Miguel</t>
  </si>
  <si>
    <t>CE-20220002293696</t>
  </si>
  <si>
    <t>CE-20220002280042</t>
  </si>
  <si>
    <t>CE-20220002280030</t>
  </si>
  <si>
    <t>CE-20220002280031</t>
  </si>
  <si>
    <t>CE-20220002280032</t>
  </si>
  <si>
    <t>CE-20220002280033</t>
  </si>
  <si>
    <t>CE-20220002280034</t>
  </si>
  <si>
    <t>CE-20220002280035</t>
  </si>
  <si>
    <t>CE-20220002280043</t>
  </si>
  <si>
    <t>CE-20220002280044</t>
  </si>
  <si>
    <t>CE-20220002280045</t>
  </si>
  <si>
    <t>CE-20220002280050</t>
  </si>
  <si>
    <t>CONTINENTAL TIRE ANDINA S.A.</t>
  </si>
  <si>
    <t>CE-20220002280005</t>
  </si>
  <si>
    <t>CE-20220002280006</t>
  </si>
  <si>
    <t>CE-20220002280007</t>
  </si>
  <si>
    <t>CE-20220002280008</t>
  </si>
  <si>
    <t>CE-20220002280009</t>
  </si>
  <si>
    <t>CE-20220002280010</t>
  </si>
  <si>
    <t>CE-20220002280011</t>
  </si>
  <si>
    <t>CE-20220002280012</t>
  </si>
  <si>
    <t>ESPINOZA ALVAREZ CARLOS ADRIAN</t>
  </si>
  <si>
    <t>´0104503719001</t>
  </si>
  <si>
    <t>CE-20220002280054</t>
  </si>
  <si>
    <t>Guacho Cóndor Neptali .</t>
  </si>
  <si>
    <t>CE-20220002293678</t>
  </si>
  <si>
    <t>CE-20220002280036</t>
  </si>
  <si>
    <t>CE-20220002280037</t>
  </si>
  <si>
    <t>CE-20220002280039</t>
  </si>
  <si>
    <t>CE-20220002280040</t>
  </si>
  <si>
    <t>CE-20220002280053</t>
  </si>
  <si>
    <t>CE-20220002280055</t>
  </si>
  <si>
    <t>CE-20220002280038</t>
  </si>
  <si>
    <t>JARAMILLO MOSQUERA JHANIRA PATRICIA</t>
  </si>
  <si>
    <t>CE-20220002293679</t>
  </si>
  <si>
    <t>CE-20220002280041</t>
  </si>
  <si>
    <t>CE-20220002280051</t>
  </si>
  <si>
    <t>LESCANO MEJIA HERNAN PATRICIO</t>
  </si>
  <si>
    <t>CE-20220002293680</t>
  </si>
  <si>
    <t>MASABANDA PILAGUANO OSCAR ANDRES</t>
  </si>
  <si>
    <t>CE-20220002293681</t>
  </si>
  <si>
    <t>MOBILIARIO Y AMBIENTES METMEL S A</t>
  </si>
  <si>
    <t>CE-20220002293682</t>
  </si>
  <si>
    <t>CE-20220002293683</t>
  </si>
  <si>
    <t>PAREDES BARRIONUEVO SEGUNDO PABLO</t>
  </si>
  <si>
    <t>CE-20220002293684</t>
  </si>
  <si>
    <t>CE-20220002280046</t>
  </si>
  <si>
    <t>CE-20220002280047</t>
  </si>
  <si>
    <t>CE-20220002280048</t>
  </si>
  <si>
    <t>CE-20220002280049</t>
  </si>
  <si>
    <t>CE-20220002280052</t>
  </si>
  <si>
    <t>CE-20220002293692</t>
  </si>
  <si>
    <t>CE-20220002293700</t>
  </si>
  <si>
    <t>Simbaña Alcoser Segundo Calixto</t>
  </si>
  <si>
    <t>CE-20220002293685</t>
  </si>
  <si>
    <t>TELLO ARTEAGA VICTOR HUGO EDGAR</t>
  </si>
  <si>
    <t>CE-20220002293688</t>
  </si>
  <si>
    <t>CE-20220002293689</t>
  </si>
  <si>
    <t>CE-20220002293690</t>
  </si>
  <si>
    <t>CE-20220002293691</t>
  </si>
  <si>
    <t>CE-20220002293693</t>
  </si>
  <si>
    <t>CE-20220002293694</t>
  </si>
  <si>
    <t>CE-20220002293695</t>
  </si>
  <si>
    <t>CE-20220002293698</t>
  </si>
  <si>
    <t>CE-20220002293699</t>
  </si>
  <si>
    <t>CE-20220002293701</t>
  </si>
  <si>
    <t>CE-20220002280056</t>
  </si>
  <si>
    <t>TITUAÑA LINCANGO MARIA FLOR</t>
  </si>
  <si>
    <t>CE-20220002293686</t>
  </si>
  <si>
    <t>VELASTEGUI VINUEZA EDWIN POLIVIO</t>
  </si>
  <si>
    <t>CE-20220002293687</t>
  </si>
  <si>
    <t>FRESENIUS KABI S.A.</t>
  </si>
  <si>
    <t>059-DGAF-CBDMQ-2022</t>
  </si>
  <si>
    <t>MENDEZ BRITO LUIS GERMAN</t>
  </si>
  <si>
    <t>IC-CBDMQ-002-2022</t>
  </si>
  <si>
    <t>TOSCANO GARCIA CHRISTIAN MAURICIO</t>
  </si>
  <si>
    <t>060-DGAF-CBDMQ-2022</t>
  </si>
  <si>
    <t>ACCESO VERTICAL WORK &amp; RESCUE TRAINING COMPAÑIA LIMITADA</t>
  </si>
  <si>
    <t>IC-CBDMQ-003-2022</t>
  </si>
  <si>
    <t>GUTIERREZ SANDOVALIN JORGE ALEXANDER</t>
  </si>
  <si>
    <t>IC-CBDMQ-004-2022</t>
  </si>
  <si>
    <t>IC-CBDMQ-005-2022</t>
  </si>
  <si>
    <t>CAJILEMA SAFLA MARIA FABIOLA</t>
  </si>
  <si>
    <t>IC-CBDMQ-006-2022</t>
  </si>
  <si>
    <t>ESPINEL GARZON CESAR ARTURO</t>
  </si>
  <si>
    <t>IC-CBDMQ-007-2022</t>
  </si>
  <si>
    <t>NUÑEZ GOMEZ PABLO</t>
  </si>
  <si>
    <t>IC-CBDMQ-008-2022</t>
  </si>
  <si>
    <t>´0991312080001</t>
  </si>
  <si>
    <t>´0601071962001</t>
  </si>
  <si>
    <t>SIE-CBDMQ-081-2022</t>
  </si>
  <si>
    <t>SIE-CBDMQ-052-2022</t>
  </si>
  <si>
    <t>SIE-CBDMQ-096-2022</t>
  </si>
  <si>
    <t>SIE-CBDMQ-072-2022</t>
  </si>
  <si>
    <t>LCC-CBDMQ-002-2022</t>
  </si>
  <si>
    <t>SIE-CBDMQ-080-2022</t>
  </si>
  <si>
    <t>SIE-CBDMQ-062-2022</t>
  </si>
  <si>
    <t>SIE-CBDMQ-094-2022</t>
  </si>
  <si>
    <t>SIE- CBDMQ-067-2022</t>
  </si>
  <si>
    <t>SIE-CBDMQ-092-2022</t>
  </si>
  <si>
    <t>COTO-CBDMQ-003-2022</t>
  </si>
  <si>
    <t>SIE-CBDMQ-090-2022</t>
  </si>
  <si>
    <t>SIE-CBDMQ-101-2022</t>
  </si>
  <si>
    <t>SIE-CBDMQ-085-2022</t>
  </si>
  <si>
    <t>SIE-CBDMQ-091-2022</t>
  </si>
  <si>
    <t>SIE-CBDMQ-100-2022</t>
  </si>
  <si>
    <t>SIE-CBDMQ-099-2022</t>
  </si>
  <si>
    <t>SIE-CBDMQ-074-2022</t>
  </si>
  <si>
    <t>SIE-CBDMQ-086-2022</t>
  </si>
  <si>
    <t>PE-CBDMQ-001-2022</t>
  </si>
  <si>
    <t xml:space="preserve">Importacion </t>
  </si>
  <si>
    <t>025-INF-DJ-CBDMQ</t>
  </si>
  <si>
    <t>026-INF-DJ-CBDMQ</t>
  </si>
  <si>
    <t>EXPLORADIVING S.A</t>
  </si>
  <si>
    <t>MEGACLIMA CIA LTDA</t>
  </si>
  <si>
    <t>SANTOS ALMEIDA MARIA JOSE</t>
  </si>
  <si>
    <t xml:space="preserve">SIE-CBDMQ-073-2022 </t>
  </si>
  <si>
    <t>EMPRESA PÚBLICA DE ADMINISTRACIÓN Y GESTIÓN DE SERVICIOS Y PRODUCTOS DE PROYECTOS DE INVESTIGACIÓN DE LA ESCUELA POLITÉCNICA NACIONAL</t>
  </si>
  <si>
    <t>MIRANDA ALBAN JOSE EDUARDO</t>
  </si>
  <si>
    <t>GUAITA VERDEZOTO GLADYS FABIOLA</t>
  </si>
  <si>
    <t>MALUENDA &amp; BORJA MEDICAL SYSTEMS S.A. MALBO</t>
  </si>
  <si>
    <t>´0991443657001</t>
  </si>
  <si>
    <t>AUDIO, VIDEO Y COMUNICACIONES CIA. LTDA. ADVICOM</t>
  </si>
  <si>
    <t>SIE-CBDMQ-097-2022</t>
  </si>
  <si>
    <t>AVILES ROSADO ELSIE ELIZABETH</t>
  </si>
  <si>
    <t>SANCHEZ ALVARADO DAICY EDITH</t>
  </si>
  <si>
    <t>PROJECT SERVICE MISTEC CIA.LTDA.</t>
  </si>
  <si>
    <t>ORTEGA CAICEDO JORGE EFRAIN</t>
  </si>
  <si>
    <t>QUIROGA AILLON FRANCISCO SANTIAGO</t>
  </si>
  <si>
    <t>BJRRESCUE S.A.</t>
  </si>
  <si>
    <t>MALLA JARAMILLO KAREN ESTEFANIA</t>
  </si>
  <si>
    <t>NUÑEZ MORILLO JORGE EDUARDO</t>
  </si>
  <si>
    <t>EXTRACTION POINT LLC.</t>
  </si>
  <si>
    <t>EIN 81-2863572</t>
  </si>
  <si>
    <t>MECHANICAL ENGINEERY INSTALACIONES INDUSTRIALES &amp; SERVICIOS S.A.</t>
  </si>
  <si>
    <t xml:space="preserve"> Jorge Xavier Alvear Manosalvas</t>
  </si>
  <si>
    <t>CE-20220002307515</t>
  </si>
  <si>
    <t>CE-20220002307518</t>
  </si>
  <si>
    <t>CE-20220002307519</t>
  </si>
  <si>
    <t>CE-20220002307520</t>
  </si>
  <si>
    <t>CE-20220002307522</t>
  </si>
  <si>
    <t xml:space="preserve"> CE-20220002307523</t>
  </si>
  <si>
    <t xml:space="preserve"> CE-20220002307525</t>
  </si>
  <si>
    <t xml:space="preserve"> CE-20220002307526</t>
  </si>
  <si>
    <t xml:space="preserve"> CE-20220002307528</t>
  </si>
  <si>
    <t>CE-20220002307531</t>
  </si>
  <si>
    <t>CE-20220002307532</t>
  </si>
  <si>
    <t>CE-20220002307533</t>
  </si>
  <si>
    <t>CE-20220002307534</t>
  </si>
  <si>
    <t>CE-20220002307538</t>
  </si>
  <si>
    <t>CE-20220002307516</t>
  </si>
  <si>
    <t>CE-20220002307521</t>
  </si>
  <si>
    <t xml:space="preserve"> CE-20220002307524</t>
  </si>
  <si>
    <t xml:space="preserve"> CE-20220002307527</t>
  </si>
  <si>
    <t>CE-20220002307530</t>
  </si>
  <si>
    <t>CE-20220002307537</t>
  </si>
  <si>
    <t xml:space="preserve"> CE-20220002307529</t>
  </si>
  <si>
    <t>CE-20220002307535</t>
  </si>
  <si>
    <t>´0101590479001</t>
  </si>
  <si>
    <t>ORELLANA GUERRERO EDGAR FRANCISCO</t>
  </si>
  <si>
    <t>CE-20220002307517</t>
  </si>
  <si>
    <t>CE-20220002307536</t>
  </si>
  <si>
    <t>IC-CBDMQ-009-2022</t>
  </si>
  <si>
    <t>IC-CBDMQ-010-2022</t>
  </si>
  <si>
    <t>IC-CBDMQ-011-2022</t>
  </si>
  <si>
    <t>IC-CBDMQ-012-2022</t>
  </si>
  <si>
    <t>IC-CBDMQ-013-2022</t>
  </si>
  <si>
    <t>IC-CBDMQ-014-2022</t>
  </si>
  <si>
    <t>IC-CBDMQ-015-2022</t>
  </si>
  <si>
    <t>IC-CBDMQ-016-2022</t>
  </si>
  <si>
    <t>IC-CBDMQ-017-2022</t>
  </si>
  <si>
    <t>IC-CBDMQ-018-2022</t>
  </si>
  <si>
    <t>IC-CBDMQ-019-2022</t>
  </si>
  <si>
    <t>IC-CBDMQ-020-2022</t>
  </si>
  <si>
    <t>VARGAS VIZUETE ANGEL ROBERTO</t>
  </si>
  <si>
    <t>PERALTA CRIOLLO GEOVANNY PATRICIO</t>
  </si>
  <si>
    <t>OLALLA SECAIRA JUAN PATRICIO</t>
  </si>
  <si>
    <t>HERRERA LEMA DARWIN FERNANDO</t>
  </si>
  <si>
    <t>ESCOLLANOS MEDICAMENTOS BIOLOGICOS CIA. LTDA.</t>
  </si>
  <si>
    <t>QUINALUIZA ARIAS ALEXANDER IVAN</t>
  </si>
  <si>
    <t>IMBAQUINGO CHULDE CONSUELO MARIBEL</t>
  </si>
  <si>
    <t>´0602358087001</t>
  </si>
  <si>
    <t>´0104323993001</t>
  </si>
  <si>
    <t>´0503355257001</t>
  </si>
  <si>
    <t>INDUFERRO B Y B S.A.</t>
  </si>
  <si>
    <t>´0401317367001</t>
  </si>
  <si>
    <t>LEGISLACION INDEXADA SISTEMATICA LEXIS S.A.</t>
  </si>
  <si>
    <t>31 DE DICIEMBRE DE 2022</t>
  </si>
  <si>
    <t>ASOCIACIÓN DE PRODUCCIÓN TEXTIL AMO ECUADOR "ASOTEXAMECU"</t>
  </si>
  <si>
    <t>CE-20220002310426</t>
  </si>
  <si>
    <t>ASOCIACIÓN DE PRODUCCIÓN TEXTIL EFASÓN "ASOTEXEFASON"</t>
  </si>
  <si>
    <t xml:space="preserve">CE-20220002310427 </t>
  </si>
  <si>
    <t>CE-20220002310428</t>
  </si>
  <si>
    <t>ASOCIACIÓN DE PRODUCCIÓN TEXTIL LA PUNTADA "ASOPROTEXDA"</t>
  </si>
  <si>
    <t>CE-20220002310429</t>
  </si>
  <si>
    <t>ASOCIACION DE PRODUCCION TEXTIL UNIDAD Y PROGRESO "ASOPROTEXGRE"</t>
  </si>
  <si>
    <t>CE-20220002310430</t>
  </si>
  <si>
    <t>CE-20220002310431</t>
  </si>
  <si>
    <t>CE-20220002310432</t>
  </si>
  <si>
    <t xml:space="preserve"> CE-20220002318831</t>
  </si>
  <si>
    <t xml:space="preserve">ASOCIACIÓN DE PRODUCCIÓN TEXTIL UNIÓN Y TRABAJO "ASOTEXUNTRAB" </t>
  </si>
  <si>
    <t>VASCO SOLANO MIREYA DOLORES</t>
  </si>
  <si>
    <t>ASOCIACION DE SERVICIOS DE ALIMENTACION Y LIMPIEZA ALIANZA FAMILIAR ASOLIAF</t>
  </si>
  <si>
    <t>MALLA LALANGUI OSCAR MEDARDO</t>
  </si>
  <si>
    <t>SUAREZ VILLEGAS ALEXANDRA SOLEDAD</t>
  </si>
  <si>
    <t>IC-CBDMQ-021-2022</t>
  </si>
  <si>
    <t>IC-CBDMQ-022-2022</t>
  </si>
  <si>
    <t>IC-CBDMQ-023-2022</t>
  </si>
  <si>
    <t>SIE-CBDMQ-089-2022</t>
  </si>
  <si>
    <t>MCO-CBDMQ-002-2022</t>
  </si>
  <si>
    <t>RE-CEP-CBDMQ-8-2022</t>
  </si>
  <si>
    <t>PREDIQT CIA LTDA</t>
  </si>
  <si>
    <t>TUMBACO YALAMA EDUARDO COLON</t>
  </si>
  <si>
    <t>EMPRESA PúBLICA DE HIDROCARBUROS DEL ECUADOR EP PETROECUADOR</t>
  </si>
  <si>
    <t>SIE-CBDMQ-116-2022</t>
  </si>
  <si>
    <t>SIE-CBDMQ-115-2022</t>
  </si>
  <si>
    <t>SIE-CBDMQ-103-2022</t>
  </si>
  <si>
    <t>COTO-CBDMQ-004-2022</t>
  </si>
  <si>
    <t>SIE-CBDMQ-138-2022</t>
  </si>
  <si>
    <t>SIE-CBDMQ-135-2022</t>
  </si>
  <si>
    <t>SIE-CBDMQ-127-2022</t>
  </si>
  <si>
    <t xml:space="preserve">SOLUCIONES INFORMATICAS DEL FUTURO SIFUTURO S.A. </t>
  </si>
  <si>
    <t>´0190316025001</t>
  </si>
  <si>
    <t xml:space="preserve">COMERCIAL CARLOS ROLDAN CIA. LTDA. </t>
  </si>
  <si>
    <t>BAQUERO BENITEZ HERMAN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</si>
</sst>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000000"/>
      <name val="Verdana"/>
      <family val="2"/>
    </font>
    <font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quotePrefix="1" applyNumberFormat="1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4" fontId="2" fillId="2" borderId="2" xfId="0" applyNumberFormat="1" applyFont="1" applyFill="1" applyBorder="1" applyAlignment="1" applyProtection="1">
      <alignment horizontal="center" vertical="center" wrapText="1"/>
    </xf>
    <xf numFmtId="44" fontId="2" fillId="2" borderId="8" xfId="0" applyNumberFormat="1" applyFont="1" applyFill="1" applyBorder="1" applyAlignment="1" applyProtection="1">
      <alignment horizontal="center" vertical="center" wrapText="1"/>
    </xf>
    <xf numFmtId="44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" fontId="2" fillId="2" borderId="2" xfId="0" quotePrefix="1" applyNumberFormat="1" applyFont="1" applyFill="1" applyBorder="1" applyAlignment="1" applyProtection="1">
      <alignment horizontal="center" vertical="center" wrapText="1"/>
    </xf>
    <xf numFmtId="1" fontId="2" fillId="2" borderId="3" xfId="0" quotePrefix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1" fontId="2" fillId="2" borderId="13" xfId="0" applyNumberFormat="1" applyFont="1" applyFill="1" applyBorder="1" applyAlignment="1" applyProtection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1" fontId="2" fillId="2" borderId="8" xfId="0" quotePrefix="1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valverde\Downloads\PROCESOS%20DE%20CONTRATACI&#211;N%20%20(5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 DE CONTRATACION 2021"/>
      <sheetName val="PROCESOS DE CONTRATACION 2020"/>
      <sheetName val="PROCESOS DE CONTRATACIÓN 2019"/>
      <sheetName val="PROCESOS 2018"/>
      <sheetName val="PROCESOS 2017"/>
      <sheetName val="Hoja 7"/>
      <sheetName val="Hoja 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mpraspublicas.gob.ec/ProcesoContratacion/compras/PC/informacionProcesoContratacion2.cpe?idSoliCompra=i9za-9woZqBrTnFaDkEf8DtoA8rmY-cH7ONW9AGfZ4E," TargetMode="External"/><Relationship Id="rId21" Type="http://schemas.openxmlformats.org/officeDocument/2006/relationships/hyperlink" Target="https://www.compraspublicas.gob.ec/ProcesoContratacion/compras/PC/informacionProcesoContratacion2.cpe?idSoliCompra=_rZx1h3LUEVrY5DM75-DaqCWEuBAdaHmghGgIpNXsT4," TargetMode="External"/><Relationship Id="rId42" Type="http://schemas.openxmlformats.org/officeDocument/2006/relationships/hyperlink" Target="https://www.compraspublicas.gob.ec/ProcesoContratacion/compras/PC/informacionProcesoContratacion2.cpe?idSoliCompra=JRLpb2tXLrL0Lx5KLrN3eLnSDC1lWNHXGXdKMI86yKA," TargetMode="External"/><Relationship Id="rId47" Type="http://schemas.openxmlformats.org/officeDocument/2006/relationships/hyperlink" Target="https://www.compraspublicas.gob.ec/ProcesoContratacion/compras/PC/informacionProcesoContratacion2.cpe?idSoliCompra=2n9PoVyaRZk95wT5ITz8D-Cs8ualpELsj2j3N1nKC3M," TargetMode="External"/><Relationship Id="rId63" Type="http://schemas.openxmlformats.org/officeDocument/2006/relationships/hyperlink" Target="https://www.compraspublicas.gob.ec/ProcesoContratacion/compras/PC/informacionProcesoContratacion2.cpe?idSoliCompra=w7Cva3a6rSC9gxdcIfzeEgbbFXH2yrYvpKnlGlqsWdc," TargetMode="External"/><Relationship Id="rId68" Type="http://schemas.openxmlformats.org/officeDocument/2006/relationships/hyperlink" Target="https://www.compraspublicas.gob.ec/ProcesoContratacion/compras/PC/informacionProcesoContratacion2.cpe?idSoliCompra=8i-ZZ62_ZtG1A1VJ8B4Q-L4JqORPabNJbsL6rT0--jg," TargetMode="External"/><Relationship Id="rId84" Type="http://schemas.openxmlformats.org/officeDocument/2006/relationships/hyperlink" Target="https://www.compraspublicas.gob.ec/ProcesoContratacion/compras/PC/informacionProcesoContratacion2.cpe?idSoliCompra=u0V1TCNsQaZAwuJTVdJANiwFdx5eOAej0ZAe6GYkzgA," TargetMode="External"/><Relationship Id="rId89" Type="http://schemas.openxmlformats.org/officeDocument/2006/relationships/hyperlink" Target="https://www.compraspublicas.gob.ec/ProcesoContratacion/compras/PC/informacionProcesoContratacion2.cpe?idSoliCompra=HKleL-X42WsHe8DRj5xoqJBdM8fuxozkex5e06CKFtg," TargetMode="External"/><Relationship Id="rId112" Type="http://schemas.openxmlformats.org/officeDocument/2006/relationships/hyperlink" Target="https://www.compraspublicas.gob.ec/ProcesoContratacion/compras/PC/informacionProcesoContratacion2.cpe?idSoliCompra=CoTDAAKKkpJ4P0tNgN64TlWL3B64nJbRgCrzFkfZnXU," TargetMode="External"/><Relationship Id="rId16" Type="http://schemas.openxmlformats.org/officeDocument/2006/relationships/hyperlink" Target="https://www.compraspublicas.gob.ec/ProcesoContratacion/compras/PC/informacionProcesoContratacion2.cpe?idSoliCompra=o4xoSKmI7IGq3q6Ulp5fpEqYr3XRSaxoa_6cic9CZcA," TargetMode="External"/><Relationship Id="rId107" Type="http://schemas.openxmlformats.org/officeDocument/2006/relationships/hyperlink" Target="https://www.compraspublicas.gob.ec/ProcesoContratacion/compras/PC/informacionProcesoContratacion2.cpe?idSoliCompra=EfDTdb0t_Z7OBJEl-InQ2YLUwIq7XnICFTagPAN5O3w," TargetMode="External"/><Relationship Id="rId11" Type="http://schemas.openxmlformats.org/officeDocument/2006/relationships/hyperlink" Target="https://www.compraspublicas.gob.ec/ProcesoContratacion/compras/PC/informacionProcesoContratacion2.cpe?idSoliCompra=UXgZS3aA3xn-CrbRZW6Uto7M-H3IvRjsjY1ST0yjTac," TargetMode="External"/><Relationship Id="rId32" Type="http://schemas.openxmlformats.org/officeDocument/2006/relationships/hyperlink" Target="https://www.compraspublicas.gob.ec/ProcesoContratacion/compras/PC/informacionProcesoContratacion2.cpe?idSoliCompra=a4ItItTWQlu7-pUNXqRxVDxClEX12lVAzH2DGFla_F4," TargetMode="External"/><Relationship Id="rId37" Type="http://schemas.openxmlformats.org/officeDocument/2006/relationships/hyperlink" Target="https://www.compraspublicas.gob.ec/ProcesoContratacion/compras/PC/informacionProcesoContratacion2.cpe?idSoliCompra=uf7upy2wtyaopi2jFm9zB_KKKo_bCCa7FTsxLbuEuqs," TargetMode="External"/><Relationship Id="rId53" Type="http://schemas.openxmlformats.org/officeDocument/2006/relationships/hyperlink" Target="https://www.compraspublicas.gob.ec/ProcesoContratacion/compras/PC/informacionProcesoContratacion2.cpe?idSoliCompra=BMbcJzvVFn5GNvUU0tn5tsPI2CJXx2MVuDm64W5uN2w," TargetMode="External"/><Relationship Id="rId58" Type="http://schemas.openxmlformats.org/officeDocument/2006/relationships/hyperlink" Target="https://www.compraspublicas.gob.ec/ProcesoContratacion/compras/PC/informacionProcesoContratacion2.cpe?idSoliCompra=Chkjkmymsxx_iwfNB3QTJMZ0N7wTdLeSZ1q2mXvTeqw," TargetMode="External"/><Relationship Id="rId74" Type="http://schemas.openxmlformats.org/officeDocument/2006/relationships/hyperlink" Target="https://www.compraspublicas.gob.ec/ProcesoContratacion/compras/PC/informacionProcesoContratacion2.cpe?idSoliCompra=NEwirHhK1Hq8PEJQPqPZ1b1LZKL4fmxh277-Vh0A3Mo," TargetMode="External"/><Relationship Id="rId79" Type="http://schemas.openxmlformats.org/officeDocument/2006/relationships/hyperlink" Target="https://www.compraspublicas.gob.ec/ProcesoContratacion/compras/PC/informacionProcesoContratacion2.cpe?idSoliCompra=Obk0fyDtulBC5sV3dFZVvMPn1YfA3vUR2iA84-2JlOI," TargetMode="External"/><Relationship Id="rId102" Type="http://schemas.openxmlformats.org/officeDocument/2006/relationships/hyperlink" Target="https://www.compraspublicas.gob.ec/ProcesoContratacion/compras/PC/informacionProcesoContratacion2.cpe?idSoliCompra=-L949_OVnJQH5cPPoeHKX0jw3cMM3hCmMNAFuXZNmPs," TargetMode="External"/><Relationship Id="rId123" Type="http://schemas.openxmlformats.org/officeDocument/2006/relationships/hyperlink" Target="https://www.compraspublicas.gob.ec/ProcesoContratacion/compras/PC/informacionProcesoContratacion2.cpe?idSoliCompra=Uvhlx8V01JVpaaL4OkMIlzhsViWjWs_Edk5kehDnOKg," TargetMode="External"/><Relationship Id="rId128" Type="http://schemas.openxmlformats.org/officeDocument/2006/relationships/hyperlink" Target="https://www.compraspublicas.gob.ec/ProcesoContratacion/compras/PC/informacionProcesoContratacion2.cpe?idSoliCompra=MtgB7vxvUlXBYKZ7RP0i68Y9CeotVqm-PeKjA2lGxzU," TargetMode="External"/><Relationship Id="rId5" Type="http://schemas.openxmlformats.org/officeDocument/2006/relationships/hyperlink" Target="https://www.compraspublicas.gob.ec/ProcesoContratacion/compras/PC/informacionProcesoContratacion2.cpe?idSoliCompra=vEMUUyjKw-aMeM8sa9aOk12OLvRdmDsA3Pvd7my_gAg," TargetMode="External"/><Relationship Id="rId90" Type="http://schemas.openxmlformats.org/officeDocument/2006/relationships/hyperlink" Target="https://www.compraspublicas.gob.ec/ProcesoContratacion/compras/PC/informacionProcesoContratacion2.cpe?idSoliCompra=WV4oXC6BiUeQzYSegtyl_bGNFbTnLRviElUR9vsdQNc," TargetMode="External"/><Relationship Id="rId95" Type="http://schemas.openxmlformats.org/officeDocument/2006/relationships/hyperlink" Target="https://www.compraspublicas.gob.ec/ProcesoContratacion/compras/PC/informacionProcesoContratacion2.cpe?idSoliCompra=1Rd7eWshhNmis-zeCae6FZHhba7tCntvlVsdgcd4gHI," TargetMode="External"/><Relationship Id="rId22" Type="http://schemas.openxmlformats.org/officeDocument/2006/relationships/hyperlink" Target="https://www.compraspublicas.gob.ec/ProcesoContratacion/compras/EC/resumenContractual1.cpe?idSoliCompra=gZNZDcJphvxs98ViElJx1X6pp3zNqn7CfbCqUvWLni8,&amp;cnt=0O6GxfyNNgnkc-88pq_krM-GTF7NMDjpvruOpD_zcVA,&amp;contratoId=qsHv_Pk7if6QbHeazLLydBJmt_hTLls8vhjtQ3B3DHQ," TargetMode="External"/><Relationship Id="rId27" Type="http://schemas.openxmlformats.org/officeDocument/2006/relationships/hyperlink" Target="https://www.compraspublicas.gob.ec/ProcesoContratacion/compras/PC/informacionProcesoContratacion2.cpe?idSoliCompra=j-q0j7CAk3E61to3YlgBd-4fvv4n6-qOsslZZiJdh54," TargetMode="External"/><Relationship Id="rId43" Type="http://schemas.openxmlformats.org/officeDocument/2006/relationships/hyperlink" Target="https://www.compraspublicas.gob.ec/ProcesoContratacion/compras/PC/informacionProcesoContratacion2.cpe?idSoliCompra=BDlu-vzoXlXfApCEaqgsc33n0gXsHhq_w1k8Pxb6IJU," TargetMode="External"/><Relationship Id="rId48" Type="http://schemas.openxmlformats.org/officeDocument/2006/relationships/hyperlink" Target="https://www.compraspublicas.gob.ec/ProcesoContratacion/compras/PC/informacionProcesoContratacion2.cpe?idSoliCompra=thWpp_qX-fkE9TPRWnt1pxlTFc-2AEH9I-rj6nl-XPw," TargetMode="External"/><Relationship Id="rId64" Type="http://schemas.openxmlformats.org/officeDocument/2006/relationships/hyperlink" Target="https://www.compraspublicas.gob.ec/ProcesoContratacion/compras/PC/informacionProcesoContratacion2.cpe?idSoliCompra=-s-ipQ0ddn8BmxIZULSykxcnpMvKcpg0iGMjlXeYTCE," TargetMode="External"/><Relationship Id="rId69" Type="http://schemas.openxmlformats.org/officeDocument/2006/relationships/hyperlink" Target="https://www.compraspublicas.gob.ec/ProcesoContratacion/compras/PC/informacionProcesoContratacion2.cpe?idSoliCompra=AUKxV5GNlv7993Jy9dc1RzusWnV99ztMQNqj0f2DrJY," TargetMode="External"/><Relationship Id="rId113" Type="http://schemas.openxmlformats.org/officeDocument/2006/relationships/hyperlink" Target="https://www.compraspublicas.gob.ec/ProcesoContratacion/compras/PC/informacionProcesoContratacion2.cpe?idSoliCompra=J1nXYzdCxsDgUMDgqg97a8myu8CHoMO-bV9CNhbY1JE," TargetMode="External"/><Relationship Id="rId118" Type="http://schemas.openxmlformats.org/officeDocument/2006/relationships/hyperlink" Target="https://www.compraspublicas.gob.ec/ProcesoContratacion/compras/PC/informacionProcesoContratacion2.cpe?idSoliCompra=IACynAzsMObDtG1eSZI8CTP9DSaQRGy1SaxD9yp-jUM," TargetMode="External"/><Relationship Id="rId80" Type="http://schemas.openxmlformats.org/officeDocument/2006/relationships/hyperlink" Target="https://www.compraspublicas.gob.ec/ProcesoContratacion/compras/PC/informacionProcesoContratacion2.cpe?idSoliCompra=LegmK6mR6MGIqR7CuJqAPVEGtfBRqsLdw-u350yshVc," TargetMode="External"/><Relationship Id="rId85" Type="http://schemas.openxmlformats.org/officeDocument/2006/relationships/hyperlink" Target="https://www.compraspublicas.gob.ec/ProcesoContratacion/compras/PC/informacionProcesoContratacion2.cpe?idSoliCompra=TK3MhFFBPQe1C_y_32Y-NeT_B6MdkcK9VFGz8o827Sg," TargetMode="External"/><Relationship Id="rId12" Type="http://schemas.openxmlformats.org/officeDocument/2006/relationships/hyperlink" Target="https://www.compraspublicas.gob.ec/ProcesoContratacion/compras/PC/informacionProcesoContratacion2.cpe?idSoliCompra=Itv-7A0JmQy4FwSvpMLtjQbcpRNdyCfCLeIRqmtmjLc," TargetMode="External"/><Relationship Id="rId17" Type="http://schemas.openxmlformats.org/officeDocument/2006/relationships/hyperlink" Target="https://www.compraspublicas.gob.ec/ProcesoContratacion/compras/PC/informacionProcesoContratacion2.cpe?idSoliCompra=LDwhQn7Xzrcs66TesPuun6tVC5UUwAuGCNpJ-uixKjU," TargetMode="External"/><Relationship Id="rId33" Type="http://schemas.openxmlformats.org/officeDocument/2006/relationships/hyperlink" Target="https://www.compraspublicas.gob.ec/ProcesoContratacion/compras/PC/informacionProcesoContratacion2.cpe?idSoliCompra=3BazRWQKNzTj85EX11pCAjGUOyCphmK7jcjG53zugkQ," TargetMode="External"/><Relationship Id="rId38" Type="http://schemas.openxmlformats.org/officeDocument/2006/relationships/hyperlink" Target="https://www.compraspublicas.gob.ec/ProcesoContratacion/compras/PC/informacionProcesoContratacion2.cpe?idSoliCompra=ztItMXvQeZfIQM-tHz2H_UKhY4GqUvuDZD4SYMqGcbs," TargetMode="External"/><Relationship Id="rId59" Type="http://schemas.openxmlformats.org/officeDocument/2006/relationships/hyperlink" Target="https://www.compraspublicas.gob.ec/ProcesoContratacion/compras/PC/informacionProcesoContratacion2.cpe?idSoliCompra=SJJ5bZxkpuHfxvpbyhIUpgTP6xGQ7uKou6n9LJlM9Nk," TargetMode="External"/><Relationship Id="rId103" Type="http://schemas.openxmlformats.org/officeDocument/2006/relationships/hyperlink" Target="https://www.compraspublicas.gob.ec/ProcesoContratacion/compras/PC/informacionProcesoContratacion2.cpe?idSoliCompra=zdCI-ecJNpT7s5uj-Iabax4Wg0EfgkSGelzvP5hmyfQ," TargetMode="External"/><Relationship Id="rId108" Type="http://schemas.openxmlformats.org/officeDocument/2006/relationships/hyperlink" Target="https://www.compraspublicas.gob.ec/ProcesoContratacion/compras/PC/informacionProcesoContratacion2.cpe?idSoliCompra=bBq3Hb_5s_sHRHjjDBZy2yny9iIxPJ537maKMEcr6b0," TargetMode="External"/><Relationship Id="rId124" Type="http://schemas.openxmlformats.org/officeDocument/2006/relationships/hyperlink" Target="https://www.compraspublicas.gob.ec/ProcesoContratacion/compras/PC/informacionProcesoContratacion2.cpe?idSoliCompra=JPyAW6ruwHMz-48FulZ5iidCjLrUEkAtI5O82gMvcfA," TargetMode="External"/><Relationship Id="rId129" Type="http://schemas.openxmlformats.org/officeDocument/2006/relationships/hyperlink" Target="https://www.compraspublicas.gob.ec/ProcesoContratacion/compras/PC/informacionProcesoContratacion2.cpe?idSoliCompra=hbhA4Va_e8_rsRI1h68EDz101biJlNRg_Gt3wTIc6qs," TargetMode="External"/><Relationship Id="rId54" Type="http://schemas.openxmlformats.org/officeDocument/2006/relationships/hyperlink" Target="https://www.compraspublicas.gob.ec/ProcesoContratacion/compras/PC/informacionProcesoContratacion2.cpe?idSoliCompra=qa80K3YYKNIKLRMVvDBUmXu_hD0BLlF-aT8WiV0V8MM," TargetMode="External"/><Relationship Id="rId70" Type="http://schemas.openxmlformats.org/officeDocument/2006/relationships/hyperlink" Target="https://www.compraspublicas.gob.ec/ProcesoContratacion/compras/PC/informacionProcesoContratacion2.cpe?idSoliCompra=BJ5MGJZyIDwOw3NDTdUEESqmkF0allp2XYIo_NYU9d0," TargetMode="External"/><Relationship Id="rId75" Type="http://schemas.openxmlformats.org/officeDocument/2006/relationships/hyperlink" Target="https://www.compraspublicas.gob.ec/ProcesoContratacion/compras/PC/informacionProcesoContratacion2.cpe?idSoliCompra=_Y_sRBGcGCrwHSTTMMPD7Oi02tnr9CxXwdiM52pvPyY," TargetMode="External"/><Relationship Id="rId91" Type="http://schemas.openxmlformats.org/officeDocument/2006/relationships/hyperlink" Target="https://www.compraspublicas.gob.ec/ProcesoContratacion/compras/PC/informacionProcesoContratacion2.cpe?idSoliCompra=-pXXWIinK6Jrogjtzc3LhaO-mgUnf_xs0o6XgCELtVw," TargetMode="External"/><Relationship Id="rId96" Type="http://schemas.openxmlformats.org/officeDocument/2006/relationships/hyperlink" Target="https://www.compraspublicas.gob.ec/ProcesoContratacion/compras/PC/informacionProcesoContratacion2.cpe?idSoliCompra=BiQ1Cwwqx_dqy3lnT4xsbYhQc4RE4ft-_WFT1TmUJDI," TargetMode="External"/><Relationship Id="rId1" Type="http://schemas.openxmlformats.org/officeDocument/2006/relationships/hyperlink" Target="https://www.bomberosquito.gob.ec/" TargetMode="External"/><Relationship Id="rId6" Type="http://schemas.openxmlformats.org/officeDocument/2006/relationships/hyperlink" Target="https://www.compraspublicas.gob.ec/ProcesoContratacion/compras/PC/informacionProcesoContratacion2.cpe?idSoliCompra=sayrKPwI8tcb3XNX-heRFHLWP8OHxUyMMoZF_un3OhI," TargetMode="External"/><Relationship Id="rId23" Type="http://schemas.openxmlformats.org/officeDocument/2006/relationships/hyperlink" Target="https://www.compraspublicas.gob.ec/ProcesoContratacion/compras/PC/informacionProcesoContratacion2.cpe?idSoliCompra=z5ozkTfeMgYob5Sjol0UyvbQFbVcumakxKGBhGa49Pc," TargetMode="External"/><Relationship Id="rId28" Type="http://schemas.openxmlformats.org/officeDocument/2006/relationships/hyperlink" Target="https://www.compraspublicas.gob.ec/ProcesoContratacion/compras/PC/informacionProcesoContratacion2.cpe?idSoliCompra=5w13zo0Xj0rjvmgP_HbwEK8qs8TbAIq7GdlRtTyJYTw," TargetMode="External"/><Relationship Id="rId49" Type="http://schemas.openxmlformats.org/officeDocument/2006/relationships/hyperlink" Target="https://www.compraspublicas.gob.ec/ProcesoContratacion/compras/PC/informacionProcesoContratacion2.cpe?idSoliCompra=TdfUGDKzzIUZNCBrqCF8Dz_dyHdQ9SgnvTgge3H-9Fs," TargetMode="External"/><Relationship Id="rId114" Type="http://schemas.openxmlformats.org/officeDocument/2006/relationships/hyperlink" Target="https://www.compraspublicas.gob.ec/ProcesoContratacion/compras/PC/informacionProcesoContratacion2.cpe?idSoliCompra=31DN7hIbriFRmSTgozyzc82E7gKPQ-SqpnbdAeAmHd0," TargetMode="External"/><Relationship Id="rId119" Type="http://schemas.openxmlformats.org/officeDocument/2006/relationships/hyperlink" Target="https://www.compraspublicas.gob.ec/ProcesoContratacion/compras/PC/informacionProcesoContratacion2.cpe?idSoliCompra=L9PrS28jhPQD3nYgK5dyOfCvRYGMdfAEvcnO2HWfEQo," TargetMode="External"/><Relationship Id="rId44" Type="http://schemas.openxmlformats.org/officeDocument/2006/relationships/hyperlink" Target="https://www.compraspublicas.gob.ec/ProcesoContratacion/compras/PC/informacionProcesoContratacion2.cpe?idSoliCompra=vG_TFcJU3P25Aky8JFx7RlrDS0B4Cxv2GcmjB_5vD9s," TargetMode="External"/><Relationship Id="rId60" Type="http://schemas.openxmlformats.org/officeDocument/2006/relationships/hyperlink" Target="https://www.compraspublicas.gob.ec/ProcesoContratacion/compras/PC/informacionProcesoContratacion2.cpe?idSoliCompra=R0JkkapRy9P30m9584BjwVm2WsuHDs9ZFhH-m6agWvs," TargetMode="External"/><Relationship Id="rId65" Type="http://schemas.openxmlformats.org/officeDocument/2006/relationships/hyperlink" Target="https://www.compraspublicas.gob.ec/ProcesoContratacion/compras/PC/informacionProcesoContratacion2.cpe?idSoliCompra=TZbsRRz2YCyuLXe6h0Ym3wPJJnGssZjztryC2Gvwcy8," TargetMode="External"/><Relationship Id="rId81" Type="http://schemas.openxmlformats.org/officeDocument/2006/relationships/hyperlink" Target="https://www.compraspublicas.gob.ec/ProcesoContratacion/compras/PC/informacionProcesoContratacion2.cpe?idSoliCompra=ViNuqpjOOIrx4LvNw6_ptNIs3Awllvx9Ink5kImuimE," TargetMode="External"/><Relationship Id="rId86" Type="http://schemas.openxmlformats.org/officeDocument/2006/relationships/hyperlink" Target="https://www.compraspublicas.gob.ec/ProcesoContratacion/compras/PC/informacionProcesoContratacion2.cpe?idSoliCompra=mZluK3md8ewumHQ9pXGKYcNFsXHmW9BnKwUykufswbc," TargetMode="External"/><Relationship Id="rId130" Type="http://schemas.openxmlformats.org/officeDocument/2006/relationships/hyperlink" Target="https://www.compraspublicas.gob.ec/ProcesoContratacion/compras/PC/informacionProcesoContratacion2.cpe?idSoliCompra=BcrkI8spjBiSjcHLSBtpcawb98OdPH7Lke6mhmM5qAU," TargetMode="External"/><Relationship Id="rId13" Type="http://schemas.openxmlformats.org/officeDocument/2006/relationships/hyperlink" Target="https://www.compraspublicas.gob.ec/ProcesoContratacion/compras/PC/informacionProcesoContratacion2.cpe?idSoliCompra=zQkhorx-Tb6o0_3b7KZtWoRfxSB07VK1rxDRHKId0Xc," TargetMode="External"/><Relationship Id="rId18" Type="http://schemas.openxmlformats.org/officeDocument/2006/relationships/hyperlink" Target="https://www.compraspublicas.gob.ec/ProcesoContratacion/compras/PC/informacionProcesoContratacion2.cpe?idSoliCompra=87q6-JCSC60QRSuQ1O8qz7RYTcjCGo7WE6ZMS8Cte3w," TargetMode="External"/><Relationship Id="rId39" Type="http://schemas.openxmlformats.org/officeDocument/2006/relationships/hyperlink" Target="https://www.compraspublicas.gob.ec/ProcesoContratacion/compras/PC/informacionProcesoContratacion2.cpe?idSoliCompra=ixOKwgUHza2esvIO1q5ggToi8QDW7U7dClB1-cLriwQ," TargetMode="External"/><Relationship Id="rId109" Type="http://schemas.openxmlformats.org/officeDocument/2006/relationships/hyperlink" Target="https://www.compraspublicas.gob.ec/ProcesoContratacion/compras/PC/informacionProcesoContratacion2.cpe?idSoliCompra=aU0QiH_Stt_gLMHT7GnOq9LZF8-eEnNgSNQEWsrcQcg," TargetMode="External"/><Relationship Id="rId34" Type="http://schemas.openxmlformats.org/officeDocument/2006/relationships/hyperlink" Target="https://www.compraspublicas.gob.ec/ProcesoContratacion/compras/PC/informacionProcesoContratacion2.cpe?idSoliCompra=GoHgS_QWq3gdQvSiFqfBxPEsKoAwJwWHbHUnQL-i5bQ," TargetMode="External"/><Relationship Id="rId50" Type="http://schemas.openxmlformats.org/officeDocument/2006/relationships/hyperlink" Target="https://www.compraspublicas.gob.ec/ProcesoContratacion/compras/PC/informacionProcesoContratacion2.cpe?idSoliCompra=77yvzEItYe5oBmsOPS0pgz4z6BEf_1CgPFKOXd5fEO4," TargetMode="External"/><Relationship Id="rId55" Type="http://schemas.openxmlformats.org/officeDocument/2006/relationships/hyperlink" Target="https://www.compraspublicas.gob.ec/ProcesoContratacion/compras/PC/informacionProcesoContratacion2.cpe?idSoliCompra=e3dbKqdYrLawtI7ROzsKrBk0R1j5gfgcKjHiQWLafsc," TargetMode="External"/><Relationship Id="rId76" Type="http://schemas.openxmlformats.org/officeDocument/2006/relationships/hyperlink" Target="https://www.compraspublicas.gob.ec/ProcesoContratacion/compras/PC/informacionProcesoContratacion2.cpe?idSoliCompra=dhPs4IjMj4FfWwmnWHb24apr4UX39JvXeLXLS9ogfRk," TargetMode="External"/><Relationship Id="rId97" Type="http://schemas.openxmlformats.org/officeDocument/2006/relationships/hyperlink" Target="https://www.compraspublicas.gob.ec/ProcesoContratacion/compras/PC/informacionProcesoContratacion2.cpe?idSoliCompra=cbKVpAt1oLTvY-bMGil3FxFCmNtDCqzd0PuI_Hnlsyc," TargetMode="External"/><Relationship Id="rId104" Type="http://schemas.openxmlformats.org/officeDocument/2006/relationships/hyperlink" Target="https://www.compraspublicas.gob.ec/ProcesoContratacion/compras/PC/informacionProcesoContratacion2.cpe?idSoliCompra=zdXcbAw7ODb1DsffS4zI4Xri1hajpSB-z6DG8Sv6D9I," TargetMode="External"/><Relationship Id="rId120" Type="http://schemas.openxmlformats.org/officeDocument/2006/relationships/hyperlink" Target="https://www.compraspublicas.gob.ec/ProcesoContratacion/compras/PC/informacionProcesoContratacion2.cpe?idSoliCompra=ANiywMgh1Q3vraxgojg0M9ypGMds3KHQ3ed9Fa6KKvc," TargetMode="External"/><Relationship Id="rId125" Type="http://schemas.openxmlformats.org/officeDocument/2006/relationships/hyperlink" Target="https://www.compraspublicas.gob.ec/ProcesoContratacion/compras/PC/informacionProcesoContratacion2.cpe?idSoliCompra=H8D-m1irZvonXJrtb0TJ-dWgzMgfNyYLplnGGPfpt3s," TargetMode="External"/><Relationship Id="rId7" Type="http://schemas.openxmlformats.org/officeDocument/2006/relationships/hyperlink" Target="https://www.compraspublicas.gob.ec/ProcesoContratacion/compras/PC/informacionProcesoContratacion2.cpe?idSoliCompra=Bgp8-GqXvBpSxNVB5Ip9NbzjIp7_-oTcC62dQQG-TF0," TargetMode="External"/><Relationship Id="rId71" Type="http://schemas.openxmlformats.org/officeDocument/2006/relationships/hyperlink" Target="https://www.compraspublicas.gob.ec/ProcesoContratacion/compras/PC/informacionProcesoContratacion2.cpe?idSoliCompra=xXwUfOz2bgzRQSnwuhZFTmMUo0WmqvZjuPTOgHNvVDw," TargetMode="External"/><Relationship Id="rId92" Type="http://schemas.openxmlformats.org/officeDocument/2006/relationships/hyperlink" Target="https://www.compraspublicas.gob.ec/ProcesoContratacion/compras/PC/informacionProcesoContratacion2.cpe?idSoliCompra=HpnxXAXHI1icYHqoqIRfDBi_CffInFv5MnF32YZQrSQ," TargetMode="External"/><Relationship Id="rId2" Type="http://schemas.openxmlformats.org/officeDocument/2006/relationships/hyperlink" Target="https://www.compraspublicas.gob.ec/ProcesoContratacion/compras/PC/informacionProcesoContratacion2.cpe?idSoliCompra=SQn9txsp_S4luX7VNzbtMRTnRL-ZVYfvYCrkpZfPCTk," TargetMode="External"/><Relationship Id="rId29" Type="http://schemas.openxmlformats.org/officeDocument/2006/relationships/hyperlink" Target="https://www.compraspublicas.gob.ec/ProcesoContratacion/compras/PC/informacionProcesoContratacion2.cpe?idSoliCompra=gM6F5SRILUXcAqrsgbKMJavz5OYSOUxKbCcUedseFL4," TargetMode="External"/><Relationship Id="rId24" Type="http://schemas.openxmlformats.org/officeDocument/2006/relationships/hyperlink" Target="https://www.compraspublicas.gob.ec/ProcesoContratacion/compras/PC/informacionProcesoContratacion2.cpe?idSoliCompra=bzEal4XBYPXWUV8gwZX--KB_5Q163l0pa09QDsOCKTU," TargetMode="External"/><Relationship Id="rId40" Type="http://schemas.openxmlformats.org/officeDocument/2006/relationships/hyperlink" Target="https://www.compraspublicas.gob.ec/ProcesoContratacion/compras/PC/informacionProcesoContratacion2.cpe?idSoliCompra=RxEsS08CLNcV4pZaCHDOPqbql1ITKjo3xgIE9ix5hC4," TargetMode="External"/><Relationship Id="rId45" Type="http://schemas.openxmlformats.org/officeDocument/2006/relationships/hyperlink" Target="https://www.compraspublicas.gob.ec/ProcesoContratacion/compras/PC/informacionProcesoContratacion2.cpe?idSoliCompra=5T8HebJRpXre7uHzvt6MySXr9IPXRUipTMPOBpS7ca8," TargetMode="External"/><Relationship Id="rId66" Type="http://schemas.openxmlformats.org/officeDocument/2006/relationships/hyperlink" Target="https://www.compraspublicas.gob.ec/ProcesoContratacion/compras/PC/informacionProcesoContratacion2.cpe?idSoliCompra=gx7Qw_aqwvLi9Alrna3oBocHtf6mdVQQuJY-jqZ6wCw," TargetMode="External"/><Relationship Id="rId87" Type="http://schemas.openxmlformats.org/officeDocument/2006/relationships/hyperlink" Target="https://www.compraspublicas.gob.ec/ProcesoContratacion/compras/PC/informacionProcesoContratacion2.cpe?idSoliCompra=VERshY1jiQ0MeZBLOQODDGKGGR0E0I8aVqY6z2oLL_0," TargetMode="External"/><Relationship Id="rId110" Type="http://schemas.openxmlformats.org/officeDocument/2006/relationships/hyperlink" Target="https://www.compraspublicas.gob.ec/ProcesoContratacion/compras/PC/informacionProcesoContratacion2.cpe?idSoliCompra=Zm0hNLiR56_9oy3ADcXSazft55RVDnCU6TrkchCui8Y," TargetMode="External"/><Relationship Id="rId115" Type="http://schemas.openxmlformats.org/officeDocument/2006/relationships/hyperlink" Target="https://www.compraspublicas.gob.ec/ProcesoContratacion/compras/PC/informacionProcesoContratacion2.cpe?idSoliCompra=4fXjc_nKkMjhwXjTRBJIN_xH95fCjxiY_D9VvOpZgds," TargetMode="External"/><Relationship Id="rId131" Type="http://schemas.openxmlformats.org/officeDocument/2006/relationships/hyperlink" Target="https://www.compraspublicas.gob.ec/ProcesoContratacion/compras/PC/informacionProcesoContratacion2.cpe?idSoliCompra=8jqu8v2VIoq1SZapUsjHzcZa9XcbBBCQXPQjAzXP7fQ," TargetMode="External"/><Relationship Id="rId61" Type="http://schemas.openxmlformats.org/officeDocument/2006/relationships/hyperlink" Target="https://www.compraspublicas.gob.ec/ProcesoContratacion/compras/PC/informacionProcesoContratacion2.cpe?idSoliCompra=hqRy1lWWu8TEjE19vW_bqeNLOvOPO0O0f9i5C04zVmo," TargetMode="External"/><Relationship Id="rId82" Type="http://schemas.openxmlformats.org/officeDocument/2006/relationships/hyperlink" Target="https://www.compraspublicas.gob.ec/ProcesoContratacion/compras/PC/informacionProcesoContratacion2.cpe?idSoliCompra=UHq9m3U1IcCIhzJIeGqUCm7rBX3a7v6GOWxK_Ca3_Kw," TargetMode="External"/><Relationship Id="rId19" Type="http://schemas.openxmlformats.org/officeDocument/2006/relationships/hyperlink" Target="https://www.compraspublicas.gob.ec/ProcesoContratacion/compras/PC/informacionProcesoContratacion2.cpe?idSoliCompra=dFjHUsJnNHFyiHy1wgF6fvhNiO6PJZAd7LrlP4JfvZg," TargetMode="External"/><Relationship Id="rId14" Type="http://schemas.openxmlformats.org/officeDocument/2006/relationships/hyperlink" Target="https://www.compraspublicas.gob.ec/ProcesoContratacion/compras/PC/informacionProcesoContratacion2.cpe?idSoliCompra=ecdz-RZnPIi_PyMXh551SzN7MK3r4jLg8B127XXmbuk," TargetMode="External"/><Relationship Id="rId30" Type="http://schemas.openxmlformats.org/officeDocument/2006/relationships/hyperlink" Target="https://www.compraspublicas.gob.ec/ProcesoContratacion/compras/PC/informacionProcesoContratacion2.cpe?idSoliCompra=TPI_CNmNjeyYAv1tUIerWoyHsUxQnEHq5hTH7pqjt_g," TargetMode="External"/><Relationship Id="rId35" Type="http://schemas.openxmlformats.org/officeDocument/2006/relationships/hyperlink" Target="https://www.compraspublicas.gob.ec/ProcesoContratacion/compras/PC/informacionProcesoContratacion2.cpe?idSoliCompra=oQUjCF-FVqxfdqs5u5rJwb09tHnIkhEbzXqh9vLPmns," TargetMode="External"/><Relationship Id="rId56" Type="http://schemas.openxmlformats.org/officeDocument/2006/relationships/hyperlink" Target="https://www.compraspublicas.gob.ec/ProcesoContratacion/compras/PC/informacionProcesoContratacion2.cpe?idSoliCompra=nvuyXmbP0T9o4dmN2jZuwiyDppii9zEqaJf6ft6I_2w," TargetMode="External"/><Relationship Id="rId77" Type="http://schemas.openxmlformats.org/officeDocument/2006/relationships/hyperlink" Target="https://www.compraspublicas.gob.ec/ProcesoContratacion/compras/PC/informacionProcesoContratacion2.cpe?idSoliCompra=pe2s5T4-tyPz7CZ56dB1LF0Vg4JOvXWheCN-Smrosi8," TargetMode="External"/><Relationship Id="rId100" Type="http://schemas.openxmlformats.org/officeDocument/2006/relationships/hyperlink" Target="https://www.compraspublicas.gob.ec/ProcesoContratacion/compras/PC/informacionProcesoContratacion2.cpe?idSoliCompra=ElkNaykJqemRTqbYP0Rpom2phKsAE_bNGsiwx6lor3Q," TargetMode="External"/><Relationship Id="rId105" Type="http://schemas.openxmlformats.org/officeDocument/2006/relationships/hyperlink" Target="https://www.compraspublicas.gob.ec/ProcesoContratacion/compras/PC/informacionProcesoContratacion2.cpe?idSoliCompra=LALkDTdsYGkzbu6-2AW_Y3NugY7OOpZ27o5fBHQyiaE," TargetMode="External"/><Relationship Id="rId126" Type="http://schemas.openxmlformats.org/officeDocument/2006/relationships/hyperlink" Target="https://www.compraspublicas.gob.ec/ProcesoContratacion/compras/PC/informacionProcesoContratacion2.cpe?idSoliCompra=ia6q9SbwjIrIvC1YPK6zDfrfRoxRK6c4J7VhZtOlECI," TargetMode="External"/><Relationship Id="rId8" Type="http://schemas.openxmlformats.org/officeDocument/2006/relationships/hyperlink" Target="https://www.compraspublicas.gob.ec/ProcesoContratacion/compras/PC/informacionProcesoContratacion2.cpe?idSoliCompra=DurXjsgGztCTyiCfYxSKSEthhXi_2qYO0UWWmcoFnXk," TargetMode="External"/><Relationship Id="rId51" Type="http://schemas.openxmlformats.org/officeDocument/2006/relationships/hyperlink" Target="https://www.compraspublicas.gob.ec/ProcesoContratacion/compras/PC/informacionProcesoContratacion2.cpe?idSoliCompra=Sre5Q9C8ms9vdIYN63y0s2jYSA_VIsI9i8Y2zifJ1ds," TargetMode="External"/><Relationship Id="rId72" Type="http://schemas.openxmlformats.org/officeDocument/2006/relationships/hyperlink" Target="https://www.compraspublicas.gob.ec/ProcesoContratacion/compras/PC/informacionProcesoContratacion2.cpe?idSoliCompra=w5686LaecL98vRaVr3UEbqLvqSY4wia5J9IPTRPTHm4," TargetMode="External"/><Relationship Id="rId93" Type="http://schemas.openxmlformats.org/officeDocument/2006/relationships/hyperlink" Target="https://www.compraspublicas.gob.ec/ProcesoContratacion/compras/PC/informacionProcesoContratacion2.cpe?idSoliCompra=IZqGccsJKXxtv9sG09VNUx5lS437pQ2MnSMAQLkyJhM," TargetMode="External"/><Relationship Id="rId98" Type="http://schemas.openxmlformats.org/officeDocument/2006/relationships/hyperlink" Target="https://www.compraspublicas.gob.ec/ProcesoContratacion/compras/PC/informacionProcesoContratacion2.cpe?idSoliCompra=JsIEqYdDpxvA_aBXTi-cxIdz_Roli2ppKYiS_kXOkdY," TargetMode="External"/><Relationship Id="rId121" Type="http://schemas.openxmlformats.org/officeDocument/2006/relationships/hyperlink" Target="https://www.compraspublicas.gob.ec/ProcesoContratacion/compras/PC/informacionProcesoContratacion2.cpe?idSoliCompra=IyAv4rNVfxEXvL-FMZvg6RLK_6VXpNIr01MhDv35mlQ," TargetMode="External"/><Relationship Id="rId3" Type="http://schemas.openxmlformats.org/officeDocument/2006/relationships/hyperlink" Target="https://www.compraspublicas.gob.ec/ProcesoContratacion/compras/PC/informacionProcesoContratacion2.cpe?idSoliCompra=jvGgcTzWfDfzBQklxcbVW1kkYWVAjm_GphIW1d4X_yw," TargetMode="External"/><Relationship Id="rId25" Type="http://schemas.openxmlformats.org/officeDocument/2006/relationships/hyperlink" Target="https://www.compraspublicas.gob.ec/ProcesoContratacion/compras/PC/informacionProcesoContratacion2.cpe?idSoliCompra=nKBwYL9KGYmdVXNQtVrn6rs8hR0yH0rrdw1iToEjWqY," TargetMode="External"/><Relationship Id="rId46" Type="http://schemas.openxmlformats.org/officeDocument/2006/relationships/hyperlink" Target="https://www.compraspublicas.gob.ec/ProcesoContratacion/compras/PC/informacionProcesoContratacion2.cpe?idSoliCompra=hzXSQNFSIAGk9WS7hNcoWeeWjtIUEM8n4R2V3SA-GJg," TargetMode="External"/><Relationship Id="rId67" Type="http://schemas.openxmlformats.org/officeDocument/2006/relationships/hyperlink" Target="https://www.compraspublicas.gob.ec/ProcesoContratacion/compras/PC/informacionProcesoContratacion2.cpe?idSoliCompra=G1bkstEX9Qs0ehDqljBpwEQUQTwSa9R35ti_KIYo5PE," TargetMode="External"/><Relationship Id="rId116" Type="http://schemas.openxmlformats.org/officeDocument/2006/relationships/hyperlink" Target="https://www.compraspublicas.gob.ec/ProcesoContratacion/compras/PC/informacionProcesoContratacion2.cpe?idSoliCompra=5F-VMYlE43bXRxZxhFbyjXzFOTbzz6gqUh7dvrBH-kg," TargetMode="External"/><Relationship Id="rId20" Type="http://schemas.openxmlformats.org/officeDocument/2006/relationships/hyperlink" Target="https://www.compraspublicas.gob.ec/ProcesoContratacion/compras/PC/informacionProcesoContratacion2.cpe?idSoliCompra=eiya7B5PShN_QenWkcH2glxaWFGvjR8TVhvyzw1ffYw," TargetMode="External"/><Relationship Id="rId41" Type="http://schemas.openxmlformats.org/officeDocument/2006/relationships/hyperlink" Target="https://www.compraspublicas.gob.ec/ProcesoContratacion/compras/PC/informacionProcesoContratacion2.cpe?idSoliCompra=u0GUay8bFJOiUyPf-_HOT2MvBra-SVoXzr3hRA217nk," TargetMode="External"/><Relationship Id="rId62" Type="http://schemas.openxmlformats.org/officeDocument/2006/relationships/hyperlink" Target="https://www.compraspublicas.gob.ec/ProcesoContratacion/compras/PC/informacionProcesoContratacion2.cpe?idSoliCompra=QDYTnc6zDi1sjwcGrYfa7D8Tnqtl7oDjrvM_goBlyhU," TargetMode="External"/><Relationship Id="rId83" Type="http://schemas.openxmlformats.org/officeDocument/2006/relationships/hyperlink" Target="https://www.compraspublicas.gob.ec/ProcesoContratacion/compras/PC/informacionProcesoContratacion2.cpe?idSoliCompra=EF09Q-adWi48PAzKvFqOYkksCh9hdhWwFZZjraAmMLI," TargetMode="External"/><Relationship Id="rId88" Type="http://schemas.openxmlformats.org/officeDocument/2006/relationships/hyperlink" Target="https://www.compraspublicas.gob.ec/ProcesoContratacion/compras/PC/informacionProcesoContratacion2.cpe?idSoliCompra=8fa7T2N0FhwbNmaloL7DQaJ8TIwnI5DFI__-ZlskrvU," TargetMode="External"/><Relationship Id="rId111" Type="http://schemas.openxmlformats.org/officeDocument/2006/relationships/hyperlink" Target="https://www.compraspublicas.gob.ec/ProcesoContratacion/compras/PC/informacionProcesoContratacion2.cpe?idSoliCompra=Erc3wgwhwOVHelAZUT4VVIiSsyZU9-tkY6wNAGDqDss,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s://www.compraspublicas.gob.ec/ProcesoContratacion/compras/PC/informacionProcesoContratacion2.cpe?idSoliCompra=pOGydTAGyAcIvxQwpDW8TLWYuk9XdVK1Uar82F5FEnk," TargetMode="External"/><Relationship Id="rId36" Type="http://schemas.openxmlformats.org/officeDocument/2006/relationships/hyperlink" Target="https://www.compraspublicas.gob.ec/ProcesoContratacion/compras/PC/informacionProcesoContratacion2.cpe?idSoliCompra=FzbaH3GWV0fM0UT7wDFpahd8Sc4LHgcgG4n2TioTlO4," TargetMode="External"/><Relationship Id="rId57" Type="http://schemas.openxmlformats.org/officeDocument/2006/relationships/hyperlink" Target="https://www.compraspublicas.gob.ec/ProcesoContratacion/compras/PC/informacionProcesoContratacion2.cpe?idSoliCompra=tvGEoqiZjGjd2qYd2IFAXd5LLlJtn_8nBAgrcJXo8Z8," TargetMode="External"/><Relationship Id="rId106" Type="http://schemas.openxmlformats.org/officeDocument/2006/relationships/hyperlink" Target="https://www.compraspublicas.gob.ec/ProcesoContratacion/compras/PC/informacionProcesoContratacion2.cpe?idSoliCompra=BUSBCAXUTPSZrVPjOStPhUO0_3uSlYwoCKT7SQ67QAs," TargetMode="External"/><Relationship Id="rId127" Type="http://schemas.openxmlformats.org/officeDocument/2006/relationships/hyperlink" Target="https://www.compraspublicas.gob.ec/ProcesoContratacion/compras/PC/informacionProcesoContratacion2.cpe?idSoliCompra=Bfak6hlRkXwjTIlQxNTTxDhhMocqhHMBtaQ0Y2OAbCY," TargetMode="External"/><Relationship Id="rId10" Type="http://schemas.openxmlformats.org/officeDocument/2006/relationships/hyperlink" Target="https://www.compraspublicas.gob.ec/ProcesoContratacion/compras/PC/informacionProcesoContratacion2.cpe?idSoliCompra=XkHChGNJAAN-OcnJrTp_sMgI-W5binYCjmXK6JtBemg," TargetMode="External"/><Relationship Id="rId31" Type="http://schemas.openxmlformats.org/officeDocument/2006/relationships/hyperlink" Target="https://www.compraspublicas.gob.ec/ProcesoContratacion/compras/PC/informacionProcesoContratacion2.cpe?idSoliCompra=wN9vZ877AwZZq6yze8i5cEhH4fkw1CKpVR_-F7DHSJY," TargetMode="External"/><Relationship Id="rId52" Type="http://schemas.openxmlformats.org/officeDocument/2006/relationships/hyperlink" Target="https://www.compraspublicas.gob.ec/ProcesoContratacion/compras/PC/informacionProcesoContratacion2.cpe?idSoliCompra=00WuUxj3tYioi1Z-_euZN6Daqz1CYONWxz-H7tWWZZ4," TargetMode="External"/><Relationship Id="rId73" Type="http://schemas.openxmlformats.org/officeDocument/2006/relationships/hyperlink" Target="https://www.compraspublicas.gob.ec/ProcesoContratacion/compras/PC/informacionProcesoContratacion2.cpe?idSoliCompra=kUBCIzLRi82pc_xPT2lTcBnwWMbR4cTCbFuYYB2rkuA," TargetMode="External"/><Relationship Id="rId78" Type="http://schemas.openxmlformats.org/officeDocument/2006/relationships/hyperlink" Target="https://www.compraspublicas.gob.ec/ProcesoContratacion/compras/PC/informacionProcesoContratacion2.cpe?idSoliCompra=ZOUGThm0YGZn2SvxLU9gJg444Un056sZbSiqRKrvFGc," TargetMode="External"/><Relationship Id="rId94" Type="http://schemas.openxmlformats.org/officeDocument/2006/relationships/hyperlink" Target="https://www.compraspublicas.gob.ec/ProcesoContratacion/compras/PC/informacionProcesoContratacion2.cpe?idSoliCompra=fcqYpdxK80Qv1UEGb1jahLPf2BAmmijJHO2K44bHYfg," TargetMode="External"/><Relationship Id="rId99" Type="http://schemas.openxmlformats.org/officeDocument/2006/relationships/hyperlink" Target="https://www.compraspublicas.gob.ec/ProcesoContratacion/compras/PC/informacionProcesoContratacion2.cpe?idSoliCompra=ou01R88e1yaasW89pROwfG6zMI76oWUFQtLuoTUVu5E," TargetMode="External"/><Relationship Id="rId101" Type="http://schemas.openxmlformats.org/officeDocument/2006/relationships/hyperlink" Target="https://www.compraspublicas.gob.ec/ProcesoContratacion/compras/PC/informacionProcesoContratacion2.cpe?idSoliCompra=8QV8ubP4n9qfjmsaGybivFp0cZMUWNy1xkJWkAXaa-Y," TargetMode="External"/><Relationship Id="rId122" Type="http://schemas.openxmlformats.org/officeDocument/2006/relationships/hyperlink" Target="https://www.compraspublicas.gob.ec/ProcesoContratacion/compras/PC/informacionProcesoContratacion2.cpe?idSoliCompra=LdrGZ1UBjpffgZljKZBR671H9c63insvobokV9Rgnak," TargetMode="External"/><Relationship Id="rId4" Type="http://schemas.openxmlformats.org/officeDocument/2006/relationships/hyperlink" Target="https://www.compraspublicas.gob.ec/ProcesoContratacion/compras/PC/informacionProcesoContratacion2.cpe?idSoliCompra=ca0wuWiXX_7HeJ1nwTYBC3V48-aZzVGfR-h1Q7vMIDk," TargetMode="External"/><Relationship Id="rId9" Type="http://schemas.openxmlformats.org/officeDocument/2006/relationships/hyperlink" Target="https://www.compraspublicas.gob.ec/ProcesoContratacion/compras/PC/informacionProcesoContratacion2.cpe?idSoliCompra=OqS5JrHCvzLygr78gGztLgi4045QBeAl-RrtS-871kI," TargetMode="External"/><Relationship Id="rId26" Type="http://schemas.openxmlformats.org/officeDocument/2006/relationships/hyperlink" Target="https://www.compraspublicas.gob.ec/ProcesoContratacion/compras/PC/informacionProcesoContratacion2.cpe?idSoliCompra=wnnVpMBotA1z4uZOb9AF9spWnWQfEgTPkOdxaveexcE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showGridLines="0" tabSelected="1" zoomScale="85" zoomScaleNormal="85" workbookViewId="0">
      <selection activeCell="G4" sqref="G4"/>
    </sheetView>
  </sheetViews>
  <sheetFormatPr baseColWidth="10" defaultRowHeight="14.5" x14ac:dyDescent="0.35"/>
  <cols>
    <col min="2" max="2" width="30.1796875" style="2" customWidth="1"/>
    <col min="3" max="3" width="23.54296875" customWidth="1"/>
    <col min="4" max="4" width="22.7265625" customWidth="1"/>
    <col min="5" max="5" width="15.54296875" customWidth="1"/>
    <col min="6" max="6" width="28.1796875" customWidth="1"/>
    <col min="7" max="7" width="26.7265625" customWidth="1"/>
    <col min="9" max="11" width="12.26953125" bestFit="1" customWidth="1"/>
  </cols>
  <sheetData>
    <row r="1" spans="1:7" ht="35.25" customHeight="1" x14ac:dyDescent="0.35">
      <c r="A1" s="58" t="s">
        <v>0</v>
      </c>
      <c r="B1" s="58"/>
      <c r="C1" s="58"/>
      <c r="D1" s="58"/>
      <c r="E1" s="58"/>
      <c r="F1" s="58"/>
      <c r="G1" s="10" t="s">
        <v>16</v>
      </c>
    </row>
    <row r="2" spans="1:7" ht="30" customHeight="1" x14ac:dyDescent="0.35">
      <c r="A2" s="58" t="s">
        <v>1</v>
      </c>
      <c r="B2" s="58"/>
      <c r="C2" s="58"/>
      <c r="D2" s="58" t="s">
        <v>2</v>
      </c>
      <c r="E2" s="58"/>
      <c r="F2" s="58"/>
      <c r="G2" s="58"/>
    </row>
    <row r="3" spans="1:7" ht="30" customHeight="1" x14ac:dyDescent="0.35">
      <c r="A3" s="58" t="s">
        <v>3</v>
      </c>
      <c r="B3" s="58"/>
      <c r="C3" s="58"/>
      <c r="D3" s="59" t="s">
        <v>4</v>
      </c>
      <c r="E3" s="60"/>
      <c r="F3" s="60"/>
      <c r="G3" s="60"/>
    </row>
    <row r="4" spans="1:7" ht="52" x14ac:dyDescent="0.35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</row>
    <row r="5" spans="1:7" x14ac:dyDescent="0.35">
      <c r="A5" s="15">
        <v>1</v>
      </c>
      <c r="B5" s="15" t="s">
        <v>17</v>
      </c>
      <c r="C5" s="7">
        <v>1792843510001</v>
      </c>
      <c r="D5" s="14">
        <v>22165.31</v>
      </c>
      <c r="E5" s="7">
        <v>1</v>
      </c>
      <c r="F5" s="15" t="s">
        <v>18</v>
      </c>
      <c r="G5" s="15" t="s">
        <v>19</v>
      </c>
    </row>
    <row r="6" spans="1:7" x14ac:dyDescent="0.35">
      <c r="A6" s="15">
        <v>2</v>
      </c>
      <c r="B6" s="3" t="s">
        <v>22</v>
      </c>
      <c r="C6" s="7">
        <v>1704861465001</v>
      </c>
      <c r="D6" s="14">
        <v>12223.06</v>
      </c>
      <c r="E6" s="7">
        <v>1</v>
      </c>
      <c r="F6" s="23" t="s">
        <v>21</v>
      </c>
      <c r="G6" s="15" t="s">
        <v>20</v>
      </c>
    </row>
    <row r="7" spans="1:7" ht="25.5" customHeight="1" x14ac:dyDescent="0.35">
      <c r="A7" s="64">
        <v>3</v>
      </c>
      <c r="B7" s="37" t="s">
        <v>24</v>
      </c>
      <c r="C7" s="34">
        <v>1791065093001</v>
      </c>
      <c r="D7" s="39">
        <f>21097.99+127000+3500+13920+107900+2345873.39+4320</f>
        <v>2623611.38</v>
      </c>
      <c r="E7" s="67">
        <v>7</v>
      </c>
      <c r="F7" s="23" t="s">
        <v>23</v>
      </c>
      <c r="G7" s="15" t="s">
        <v>20</v>
      </c>
    </row>
    <row r="8" spans="1:7" x14ac:dyDescent="0.35">
      <c r="A8" s="65"/>
      <c r="B8" s="42"/>
      <c r="C8" s="35"/>
      <c r="D8" s="40"/>
      <c r="E8" s="75"/>
      <c r="F8" s="27" t="s">
        <v>39</v>
      </c>
      <c r="G8" s="15" t="s">
        <v>20</v>
      </c>
    </row>
    <row r="9" spans="1:7" x14ac:dyDescent="0.35">
      <c r="A9" s="65"/>
      <c r="B9" s="42"/>
      <c r="C9" s="35"/>
      <c r="D9" s="40"/>
      <c r="E9" s="75"/>
      <c r="F9" s="27" t="s">
        <v>362</v>
      </c>
      <c r="G9" s="15" t="s">
        <v>59</v>
      </c>
    </row>
    <row r="10" spans="1:7" x14ac:dyDescent="0.35">
      <c r="A10" s="65"/>
      <c r="B10" s="42"/>
      <c r="C10" s="35"/>
      <c r="D10" s="40"/>
      <c r="E10" s="75"/>
      <c r="F10" s="27" t="s">
        <v>462</v>
      </c>
      <c r="G10" s="15" t="s">
        <v>20</v>
      </c>
    </row>
    <row r="11" spans="1:7" x14ac:dyDescent="0.35">
      <c r="A11" s="65"/>
      <c r="B11" s="42"/>
      <c r="C11" s="35"/>
      <c r="D11" s="40"/>
      <c r="E11" s="75"/>
      <c r="F11" s="27" t="s">
        <v>467</v>
      </c>
      <c r="G11" s="15" t="s">
        <v>20</v>
      </c>
    </row>
    <row r="12" spans="1:7" x14ac:dyDescent="0.35">
      <c r="A12" s="65"/>
      <c r="B12" s="42"/>
      <c r="C12" s="35"/>
      <c r="D12" s="40"/>
      <c r="E12" s="75"/>
      <c r="F12" s="27" t="s">
        <v>606</v>
      </c>
      <c r="G12" s="23" t="s">
        <v>20</v>
      </c>
    </row>
    <row r="13" spans="1:7" x14ac:dyDescent="0.35">
      <c r="A13" s="66"/>
      <c r="B13" s="38"/>
      <c r="C13" s="36"/>
      <c r="D13" s="41"/>
      <c r="E13" s="68"/>
      <c r="F13" s="27" t="s">
        <v>653</v>
      </c>
      <c r="G13" s="27" t="s">
        <v>59</v>
      </c>
    </row>
    <row r="14" spans="1:7" ht="26" x14ac:dyDescent="0.35">
      <c r="A14" s="15">
        <v>4</v>
      </c>
      <c r="B14" s="15" t="s">
        <v>26</v>
      </c>
      <c r="C14" s="7">
        <v>916540842001</v>
      </c>
      <c r="D14" s="14">
        <v>31000</v>
      </c>
      <c r="E14" s="7">
        <v>1</v>
      </c>
      <c r="F14" s="23" t="s">
        <v>25</v>
      </c>
      <c r="G14" s="15" t="s">
        <v>20</v>
      </c>
    </row>
    <row r="15" spans="1:7" x14ac:dyDescent="0.35">
      <c r="A15" s="15">
        <v>5</v>
      </c>
      <c r="B15" s="15" t="s">
        <v>28</v>
      </c>
      <c r="C15" s="7">
        <v>1205579681001</v>
      </c>
      <c r="D15" s="14">
        <v>99990</v>
      </c>
      <c r="E15" s="7">
        <v>1</v>
      </c>
      <c r="F15" s="23" t="s">
        <v>27</v>
      </c>
      <c r="G15" s="15" t="s">
        <v>20</v>
      </c>
    </row>
    <row r="16" spans="1:7" ht="26" x14ac:dyDescent="0.35">
      <c r="A16" s="15">
        <v>6</v>
      </c>
      <c r="B16" s="15" t="s">
        <v>29</v>
      </c>
      <c r="C16" s="7">
        <v>1791211332001</v>
      </c>
      <c r="D16" s="14">
        <v>53954</v>
      </c>
      <c r="E16" s="7">
        <v>1</v>
      </c>
      <c r="F16" s="23" t="s">
        <v>30</v>
      </c>
      <c r="G16" s="15" t="s">
        <v>42</v>
      </c>
    </row>
    <row r="17" spans="1:9" ht="26" x14ac:dyDescent="0.35">
      <c r="A17" s="15">
        <v>7</v>
      </c>
      <c r="B17" s="15" t="s">
        <v>32</v>
      </c>
      <c r="C17" s="7">
        <v>1706749270001</v>
      </c>
      <c r="D17" s="14">
        <v>26574.16</v>
      </c>
      <c r="E17" s="7">
        <v>1</v>
      </c>
      <c r="F17" s="23" t="s">
        <v>31</v>
      </c>
      <c r="G17" s="15" t="s">
        <v>19</v>
      </c>
    </row>
    <row r="18" spans="1:9" ht="26" customHeight="1" x14ac:dyDescent="0.35">
      <c r="A18" s="37">
        <v>8</v>
      </c>
      <c r="B18" s="37" t="s">
        <v>34</v>
      </c>
      <c r="C18" s="34">
        <v>1790590542001</v>
      </c>
      <c r="D18" s="39">
        <f>162792.83+27090</f>
        <v>189882.83</v>
      </c>
      <c r="E18" s="34">
        <v>2</v>
      </c>
      <c r="F18" s="23" t="s">
        <v>33</v>
      </c>
      <c r="G18" s="15" t="s">
        <v>20</v>
      </c>
      <c r="I18" s="1"/>
    </row>
    <row r="19" spans="1:9" x14ac:dyDescent="0.35">
      <c r="A19" s="38"/>
      <c r="B19" s="38"/>
      <c r="C19" s="36"/>
      <c r="D19" s="41"/>
      <c r="E19" s="36"/>
      <c r="F19" s="23" t="s">
        <v>374</v>
      </c>
      <c r="G19" s="15" t="s">
        <v>20</v>
      </c>
      <c r="I19" s="1"/>
    </row>
    <row r="20" spans="1:9" x14ac:dyDescent="0.35">
      <c r="A20" s="37">
        <v>9</v>
      </c>
      <c r="B20" s="37" t="s">
        <v>36</v>
      </c>
      <c r="C20" s="34">
        <v>1792981646001</v>
      </c>
      <c r="D20" s="39">
        <f>387000+8340</f>
        <v>395340</v>
      </c>
      <c r="E20" s="34">
        <v>2</v>
      </c>
      <c r="F20" s="23" t="s">
        <v>35</v>
      </c>
      <c r="G20" s="15" t="s">
        <v>20</v>
      </c>
    </row>
    <row r="21" spans="1:9" x14ac:dyDescent="0.35">
      <c r="A21" s="38"/>
      <c r="B21" s="38"/>
      <c r="C21" s="36"/>
      <c r="D21" s="41"/>
      <c r="E21" s="36"/>
      <c r="F21" s="23" t="s">
        <v>68</v>
      </c>
      <c r="G21" s="15" t="s">
        <v>20</v>
      </c>
    </row>
    <row r="22" spans="1:9" x14ac:dyDescent="0.35">
      <c r="A22" s="15">
        <v>10</v>
      </c>
      <c r="B22" s="15" t="s">
        <v>38</v>
      </c>
      <c r="C22" s="7">
        <v>1792019761001</v>
      </c>
      <c r="D22" s="14">
        <v>203474.16</v>
      </c>
      <c r="E22" s="7">
        <v>1</v>
      </c>
      <c r="F22" s="23" t="s">
        <v>37</v>
      </c>
      <c r="G22" s="15" t="s">
        <v>20</v>
      </c>
    </row>
    <row r="23" spans="1:9" ht="26" x14ac:dyDescent="0.35">
      <c r="A23" s="15">
        <v>11</v>
      </c>
      <c r="B23" s="15" t="s">
        <v>41</v>
      </c>
      <c r="C23" s="7">
        <v>1715903553001</v>
      </c>
      <c r="D23" s="14">
        <v>76500</v>
      </c>
      <c r="E23" s="7">
        <v>1</v>
      </c>
      <c r="F23" s="23" t="s">
        <v>40</v>
      </c>
      <c r="G23" s="15" t="s">
        <v>20</v>
      </c>
    </row>
    <row r="24" spans="1:9" x14ac:dyDescent="0.35">
      <c r="A24" s="15">
        <v>12</v>
      </c>
      <c r="B24" s="15" t="s">
        <v>43</v>
      </c>
      <c r="C24" s="7">
        <v>1306429679001</v>
      </c>
      <c r="D24" s="14">
        <v>212900</v>
      </c>
      <c r="E24" s="7">
        <v>1</v>
      </c>
      <c r="F24" s="23" t="s">
        <v>44</v>
      </c>
      <c r="G24" s="15" t="s">
        <v>20</v>
      </c>
    </row>
    <row r="25" spans="1:9" x14ac:dyDescent="0.35">
      <c r="A25" s="37">
        <v>13</v>
      </c>
      <c r="B25" s="37" t="s">
        <v>46</v>
      </c>
      <c r="C25" s="34">
        <v>1792024846001</v>
      </c>
      <c r="D25" s="39">
        <f>291232.05+1340555.75+310450.66+1007154.9</f>
        <v>2949393.36</v>
      </c>
      <c r="E25" s="34">
        <v>4</v>
      </c>
      <c r="F25" s="23" t="s">
        <v>45</v>
      </c>
      <c r="G25" s="15" t="s">
        <v>20</v>
      </c>
    </row>
    <row r="26" spans="1:9" x14ac:dyDescent="0.35">
      <c r="A26" s="42"/>
      <c r="B26" s="42"/>
      <c r="C26" s="35"/>
      <c r="D26" s="40"/>
      <c r="E26" s="35"/>
      <c r="F26" s="23" t="s">
        <v>468</v>
      </c>
      <c r="G26" s="15" t="s">
        <v>20</v>
      </c>
    </row>
    <row r="27" spans="1:9" x14ac:dyDescent="0.35">
      <c r="A27" s="42"/>
      <c r="B27" s="42"/>
      <c r="C27" s="35"/>
      <c r="D27" s="40"/>
      <c r="E27" s="35"/>
      <c r="F27" s="23" t="s">
        <v>469</v>
      </c>
      <c r="G27" s="15" t="s">
        <v>20</v>
      </c>
    </row>
    <row r="28" spans="1:9" x14ac:dyDescent="0.35">
      <c r="A28" s="38"/>
      <c r="B28" s="38"/>
      <c r="C28" s="36"/>
      <c r="D28" s="41"/>
      <c r="E28" s="36"/>
      <c r="F28" s="32" t="s">
        <v>706</v>
      </c>
      <c r="G28" s="32" t="s">
        <v>20</v>
      </c>
    </row>
    <row r="29" spans="1:9" x14ac:dyDescent="0.35">
      <c r="A29" s="37">
        <v>14</v>
      </c>
      <c r="B29" s="37" t="s">
        <v>48</v>
      </c>
      <c r="C29" s="34">
        <v>1712770922001</v>
      </c>
      <c r="D29" s="39">
        <f>108600+84690</f>
        <v>193290</v>
      </c>
      <c r="E29" s="61">
        <v>2</v>
      </c>
      <c r="F29" s="23" t="s">
        <v>47</v>
      </c>
      <c r="G29" s="15" t="s">
        <v>20</v>
      </c>
    </row>
    <row r="30" spans="1:9" x14ac:dyDescent="0.35">
      <c r="A30" s="38"/>
      <c r="B30" s="38"/>
      <c r="C30" s="36"/>
      <c r="D30" s="41"/>
      <c r="E30" s="62"/>
      <c r="F30" s="23" t="s">
        <v>53</v>
      </c>
      <c r="G30" s="15" t="s">
        <v>20</v>
      </c>
    </row>
    <row r="31" spans="1:9" x14ac:dyDescent="0.35">
      <c r="A31" s="37">
        <v>15</v>
      </c>
      <c r="B31" s="37" t="s">
        <v>50</v>
      </c>
      <c r="C31" s="34">
        <v>1792199174001</v>
      </c>
      <c r="D31" s="39">
        <f>33774+419123</f>
        <v>452897</v>
      </c>
      <c r="E31" s="34">
        <v>2</v>
      </c>
      <c r="F31" s="23" t="s">
        <v>49</v>
      </c>
      <c r="G31" s="15" t="s">
        <v>20</v>
      </c>
    </row>
    <row r="32" spans="1:9" x14ac:dyDescent="0.35">
      <c r="A32" s="38"/>
      <c r="B32" s="38"/>
      <c r="C32" s="36"/>
      <c r="D32" s="41"/>
      <c r="E32" s="36"/>
      <c r="F32" s="23" t="s">
        <v>278</v>
      </c>
      <c r="G32" s="15" t="s">
        <v>20</v>
      </c>
    </row>
    <row r="33" spans="1:10" x14ac:dyDescent="0.35">
      <c r="A33" s="15">
        <v>16</v>
      </c>
      <c r="B33" s="15" t="s">
        <v>52</v>
      </c>
      <c r="C33" s="7">
        <v>1712680972001</v>
      </c>
      <c r="D33" s="14">
        <v>113250</v>
      </c>
      <c r="E33" s="7">
        <v>1</v>
      </c>
      <c r="F33" s="23" t="s">
        <v>51</v>
      </c>
      <c r="G33" s="15" t="s">
        <v>42</v>
      </c>
    </row>
    <row r="34" spans="1:10" ht="26" x14ac:dyDescent="0.35">
      <c r="A34" s="15">
        <v>17</v>
      </c>
      <c r="B34" s="15" t="s">
        <v>26</v>
      </c>
      <c r="C34" s="8" t="s">
        <v>55</v>
      </c>
      <c r="D34" s="14">
        <v>71864.679999999993</v>
      </c>
      <c r="E34" s="7">
        <v>1</v>
      </c>
      <c r="F34" s="23" t="s">
        <v>54</v>
      </c>
      <c r="G34" s="15" t="s">
        <v>20</v>
      </c>
    </row>
    <row r="35" spans="1:10" x14ac:dyDescent="0.35">
      <c r="A35" s="37">
        <v>18</v>
      </c>
      <c r="B35" s="49" t="s">
        <v>56</v>
      </c>
      <c r="C35" s="34">
        <v>1003020680001</v>
      </c>
      <c r="D35" s="39">
        <f>89235.93+990+615.5</f>
        <v>90841.43</v>
      </c>
      <c r="E35" s="34">
        <v>3</v>
      </c>
      <c r="F35" s="23" t="s">
        <v>57</v>
      </c>
      <c r="G35" s="15" t="s">
        <v>58</v>
      </c>
    </row>
    <row r="36" spans="1:10" x14ac:dyDescent="0.35">
      <c r="A36" s="42"/>
      <c r="B36" s="55"/>
      <c r="C36" s="35"/>
      <c r="D36" s="40"/>
      <c r="E36" s="35"/>
      <c r="F36" s="23" t="s">
        <v>541</v>
      </c>
      <c r="G36" s="15" t="s">
        <v>58</v>
      </c>
    </row>
    <row r="37" spans="1:10" x14ac:dyDescent="0.35">
      <c r="A37" s="38"/>
      <c r="B37" s="50"/>
      <c r="C37" s="36"/>
      <c r="D37" s="41"/>
      <c r="E37" s="36"/>
      <c r="F37" s="23" t="s">
        <v>542</v>
      </c>
      <c r="G37" s="15" t="s">
        <v>58</v>
      </c>
    </row>
    <row r="38" spans="1:10" x14ac:dyDescent="0.35">
      <c r="A38" s="15">
        <v>19</v>
      </c>
      <c r="B38" s="15" t="s">
        <v>60</v>
      </c>
      <c r="C38" s="7">
        <v>1725817983001</v>
      </c>
      <c r="D38" s="14">
        <v>6606.6</v>
      </c>
      <c r="E38" s="7">
        <v>1</v>
      </c>
      <c r="F38" s="23" t="s">
        <v>61</v>
      </c>
      <c r="G38" s="15" t="s">
        <v>59</v>
      </c>
    </row>
    <row r="39" spans="1:10" x14ac:dyDescent="0.35">
      <c r="A39" s="37">
        <v>20</v>
      </c>
      <c r="B39" s="37" t="s">
        <v>62</v>
      </c>
      <c r="C39" s="34">
        <v>1714634035001</v>
      </c>
      <c r="D39" s="39">
        <f>3051.5+3769.5</f>
        <v>6821</v>
      </c>
      <c r="E39" s="34">
        <v>2</v>
      </c>
      <c r="F39" s="23" t="s">
        <v>63</v>
      </c>
      <c r="G39" s="15" t="s">
        <v>58</v>
      </c>
    </row>
    <row r="40" spans="1:10" x14ac:dyDescent="0.35">
      <c r="A40" s="38"/>
      <c r="B40" s="38"/>
      <c r="C40" s="36"/>
      <c r="D40" s="41"/>
      <c r="E40" s="36"/>
      <c r="F40" s="23" t="s">
        <v>186</v>
      </c>
      <c r="G40" s="15" t="s">
        <v>58</v>
      </c>
    </row>
    <row r="41" spans="1:10" ht="52" x14ac:dyDescent="0.35">
      <c r="A41" s="15">
        <v>21</v>
      </c>
      <c r="B41" s="15" t="s">
        <v>64</v>
      </c>
      <c r="C41" s="7" t="s">
        <v>65</v>
      </c>
      <c r="D41" s="14">
        <v>7080</v>
      </c>
      <c r="E41" s="7">
        <v>1</v>
      </c>
      <c r="F41" s="23" t="s">
        <v>66</v>
      </c>
      <c r="G41" s="15" t="s">
        <v>67</v>
      </c>
    </row>
    <row r="42" spans="1:10" x14ac:dyDescent="0.35">
      <c r="A42" s="15">
        <v>22</v>
      </c>
      <c r="B42" s="15" t="s">
        <v>70</v>
      </c>
      <c r="C42" s="7" t="s">
        <v>69</v>
      </c>
      <c r="D42" s="14">
        <v>466201.68</v>
      </c>
      <c r="E42" s="7">
        <v>1</v>
      </c>
      <c r="F42" s="23" t="s">
        <v>71</v>
      </c>
      <c r="G42" s="15" t="s">
        <v>72</v>
      </c>
      <c r="I42" s="6"/>
      <c r="J42" s="5"/>
    </row>
    <row r="43" spans="1:10" x14ac:dyDescent="0.35">
      <c r="A43" s="15">
        <v>23</v>
      </c>
      <c r="B43" s="15" t="s">
        <v>73</v>
      </c>
      <c r="C43" s="7">
        <v>1717434656001</v>
      </c>
      <c r="D43" s="14">
        <v>5833.04</v>
      </c>
      <c r="E43" s="7">
        <v>1</v>
      </c>
      <c r="F43" s="23" t="s">
        <v>74</v>
      </c>
      <c r="G43" s="15" t="s">
        <v>59</v>
      </c>
    </row>
    <row r="44" spans="1:10" x14ac:dyDescent="0.35">
      <c r="A44" s="15">
        <v>24</v>
      </c>
      <c r="B44" s="15" t="s">
        <v>75</v>
      </c>
      <c r="C44" s="7">
        <v>1715968218001</v>
      </c>
      <c r="D44" s="14">
        <v>4017.7</v>
      </c>
      <c r="E44" s="7">
        <v>1</v>
      </c>
      <c r="F44" s="23" t="s">
        <v>76</v>
      </c>
      <c r="G44" s="15" t="s">
        <v>59</v>
      </c>
    </row>
    <row r="45" spans="1:10" ht="26" x14ac:dyDescent="0.35">
      <c r="A45" s="15">
        <v>25</v>
      </c>
      <c r="B45" s="15" t="s">
        <v>77</v>
      </c>
      <c r="C45" s="7">
        <v>1705164794001</v>
      </c>
      <c r="D45" s="14">
        <v>6000</v>
      </c>
      <c r="E45" s="7">
        <v>1</v>
      </c>
      <c r="F45" s="23" t="s">
        <v>78</v>
      </c>
      <c r="G45" s="15" t="s">
        <v>59</v>
      </c>
    </row>
    <row r="46" spans="1:10" x14ac:dyDescent="0.35">
      <c r="A46" s="15">
        <v>26</v>
      </c>
      <c r="B46" s="15" t="s">
        <v>83</v>
      </c>
      <c r="C46" s="7">
        <v>1720145786001</v>
      </c>
      <c r="D46" s="14">
        <v>5689.89</v>
      </c>
      <c r="E46" s="7">
        <v>1</v>
      </c>
      <c r="F46" s="23" t="s">
        <v>80</v>
      </c>
      <c r="G46" s="15" t="s">
        <v>59</v>
      </c>
    </row>
    <row r="47" spans="1:10" ht="26" x14ac:dyDescent="0.35">
      <c r="A47" s="15">
        <v>27</v>
      </c>
      <c r="B47" s="15" t="s">
        <v>84</v>
      </c>
      <c r="C47" s="7">
        <v>1713066130001</v>
      </c>
      <c r="D47" s="14">
        <v>1320</v>
      </c>
      <c r="E47" s="7">
        <v>1</v>
      </c>
      <c r="F47" s="23" t="s">
        <v>81</v>
      </c>
      <c r="G47" s="15" t="s">
        <v>59</v>
      </c>
    </row>
    <row r="48" spans="1:10" x14ac:dyDescent="0.35">
      <c r="A48" s="37">
        <v>28</v>
      </c>
      <c r="B48" s="37" t="s">
        <v>85</v>
      </c>
      <c r="C48" s="34">
        <v>1701256719001</v>
      </c>
      <c r="D48" s="39">
        <f>5757+2800</f>
        <v>8557</v>
      </c>
      <c r="E48" s="34">
        <v>2</v>
      </c>
      <c r="F48" s="23" t="s">
        <v>82</v>
      </c>
      <c r="G48" s="15" t="s">
        <v>59</v>
      </c>
    </row>
    <row r="49" spans="1:7" x14ac:dyDescent="0.35">
      <c r="A49" s="38"/>
      <c r="B49" s="38"/>
      <c r="C49" s="36"/>
      <c r="D49" s="41"/>
      <c r="E49" s="36"/>
      <c r="F49" s="23" t="s">
        <v>344</v>
      </c>
      <c r="G49" s="15" t="s">
        <v>59</v>
      </c>
    </row>
    <row r="50" spans="1:7" x14ac:dyDescent="0.35">
      <c r="A50" s="15">
        <v>29</v>
      </c>
      <c r="B50" s="15" t="s">
        <v>86</v>
      </c>
      <c r="C50" s="7">
        <v>1309034252001</v>
      </c>
      <c r="D50" s="14">
        <v>5500</v>
      </c>
      <c r="E50" s="7">
        <v>1</v>
      </c>
      <c r="F50" s="23" t="s">
        <v>79</v>
      </c>
      <c r="G50" s="15" t="s">
        <v>59</v>
      </c>
    </row>
    <row r="51" spans="1:7" x14ac:dyDescent="0.35">
      <c r="A51" s="37">
        <v>30</v>
      </c>
      <c r="B51" s="37" t="s">
        <v>87</v>
      </c>
      <c r="C51" s="34">
        <v>1715241525001</v>
      </c>
      <c r="D51" s="39">
        <f>372+98+36+44+19.35+87+105+23.5+48</f>
        <v>832.85</v>
      </c>
      <c r="E51" s="34">
        <v>13</v>
      </c>
      <c r="F51" s="23" t="s">
        <v>88</v>
      </c>
      <c r="G51" s="15" t="s">
        <v>58</v>
      </c>
    </row>
    <row r="52" spans="1:7" x14ac:dyDescent="0.35">
      <c r="A52" s="42"/>
      <c r="B52" s="42"/>
      <c r="C52" s="35"/>
      <c r="D52" s="40"/>
      <c r="E52" s="35"/>
      <c r="F52" s="23" t="s">
        <v>89</v>
      </c>
      <c r="G52" s="15" t="s">
        <v>58</v>
      </c>
    </row>
    <row r="53" spans="1:7" x14ac:dyDescent="0.35">
      <c r="A53" s="42"/>
      <c r="B53" s="42"/>
      <c r="C53" s="35"/>
      <c r="D53" s="40"/>
      <c r="E53" s="35"/>
      <c r="F53" s="23" t="s">
        <v>93</v>
      </c>
      <c r="G53" s="15" t="s">
        <v>58</v>
      </c>
    </row>
    <row r="54" spans="1:7" x14ac:dyDescent="0.35">
      <c r="A54" s="42"/>
      <c r="B54" s="42"/>
      <c r="C54" s="35"/>
      <c r="D54" s="40"/>
      <c r="E54" s="35"/>
      <c r="F54" s="23" t="s">
        <v>136</v>
      </c>
      <c r="G54" s="15" t="s">
        <v>58</v>
      </c>
    </row>
    <row r="55" spans="1:7" x14ac:dyDescent="0.35">
      <c r="A55" s="42"/>
      <c r="B55" s="42"/>
      <c r="C55" s="35"/>
      <c r="D55" s="40"/>
      <c r="E55" s="35"/>
      <c r="F55" s="23" t="s">
        <v>137</v>
      </c>
      <c r="G55" s="15" t="s">
        <v>58</v>
      </c>
    </row>
    <row r="56" spans="1:7" x14ac:dyDescent="0.35">
      <c r="A56" s="42"/>
      <c r="B56" s="42"/>
      <c r="C56" s="35"/>
      <c r="D56" s="40"/>
      <c r="E56" s="35"/>
      <c r="F56" s="4" t="s">
        <v>640</v>
      </c>
      <c r="G56" s="27" t="s">
        <v>58</v>
      </c>
    </row>
    <row r="57" spans="1:7" x14ac:dyDescent="0.35">
      <c r="A57" s="42"/>
      <c r="B57" s="42"/>
      <c r="C57" s="35"/>
      <c r="D57" s="40"/>
      <c r="E57" s="35"/>
      <c r="F57" s="4" t="s">
        <v>641</v>
      </c>
      <c r="G57" s="27" t="s">
        <v>58</v>
      </c>
    </row>
    <row r="58" spans="1:7" x14ac:dyDescent="0.35">
      <c r="A58" s="42"/>
      <c r="B58" s="42"/>
      <c r="C58" s="35"/>
      <c r="D58" s="40"/>
      <c r="E58" s="35"/>
      <c r="F58" s="4" t="s">
        <v>642</v>
      </c>
      <c r="G58" s="27" t="s">
        <v>58</v>
      </c>
    </row>
    <row r="59" spans="1:7" x14ac:dyDescent="0.35">
      <c r="A59" s="42"/>
      <c r="B59" s="42"/>
      <c r="C59" s="35"/>
      <c r="D59" s="40"/>
      <c r="E59" s="35"/>
      <c r="F59" s="4" t="s">
        <v>643</v>
      </c>
      <c r="G59" s="27" t="s">
        <v>58</v>
      </c>
    </row>
    <row r="60" spans="1:7" x14ac:dyDescent="0.35">
      <c r="A60" s="42"/>
      <c r="B60" s="42"/>
      <c r="C60" s="35"/>
      <c r="D60" s="40"/>
      <c r="E60" s="35"/>
      <c r="F60" s="4" t="s">
        <v>644</v>
      </c>
      <c r="G60" s="27" t="s">
        <v>58</v>
      </c>
    </row>
    <row r="61" spans="1:7" x14ac:dyDescent="0.35">
      <c r="A61" s="38"/>
      <c r="B61" s="38"/>
      <c r="C61" s="36"/>
      <c r="D61" s="41"/>
      <c r="E61" s="36"/>
      <c r="F61" s="4" t="s">
        <v>645</v>
      </c>
      <c r="G61" s="27" t="s">
        <v>58</v>
      </c>
    </row>
    <row r="62" spans="1:7" ht="15" customHeight="1" x14ac:dyDescent="0.35">
      <c r="A62" s="37">
        <v>31</v>
      </c>
      <c r="B62" s="37" t="s">
        <v>90</v>
      </c>
      <c r="C62" s="34">
        <v>1790732657001</v>
      </c>
      <c r="D62" s="39">
        <f>225+236+154+48.5+34+134.7675+25+56.505+216.658+411+292.245+67+58.5+78+77+309+335+474+239.5+750+1000+75+123+286+41.7+470+132+117+125+97+984.6+129.5+153+122+119.5+117+135.125+17.55+57+166.6+84+78+75+70+180+120+141.75+59.7+230+43.4</f>
        <v>9772.1005000000005</v>
      </c>
      <c r="E62" s="34">
        <v>50</v>
      </c>
      <c r="F62" s="23" t="s">
        <v>91</v>
      </c>
      <c r="G62" s="15" t="s">
        <v>58</v>
      </c>
    </row>
    <row r="63" spans="1:7" ht="15" customHeight="1" x14ac:dyDescent="0.35">
      <c r="A63" s="42"/>
      <c r="B63" s="42"/>
      <c r="C63" s="35"/>
      <c r="D63" s="40"/>
      <c r="E63" s="35"/>
      <c r="F63" s="23" t="s">
        <v>92</v>
      </c>
      <c r="G63" s="15" t="s">
        <v>58</v>
      </c>
    </row>
    <row r="64" spans="1:7" ht="15" customHeight="1" x14ac:dyDescent="0.35">
      <c r="A64" s="42"/>
      <c r="B64" s="42"/>
      <c r="C64" s="35"/>
      <c r="D64" s="40"/>
      <c r="E64" s="35"/>
      <c r="F64" s="23" t="s">
        <v>104</v>
      </c>
      <c r="G64" s="15" t="s">
        <v>58</v>
      </c>
    </row>
    <row r="65" spans="1:7" ht="15" customHeight="1" x14ac:dyDescent="0.35">
      <c r="A65" s="42"/>
      <c r="B65" s="42"/>
      <c r="C65" s="35"/>
      <c r="D65" s="40"/>
      <c r="E65" s="35"/>
      <c r="F65" s="23" t="s">
        <v>106</v>
      </c>
      <c r="G65" s="15" t="s">
        <v>58</v>
      </c>
    </row>
    <row r="66" spans="1:7" ht="15" customHeight="1" x14ac:dyDescent="0.35">
      <c r="A66" s="42"/>
      <c r="B66" s="42"/>
      <c r="C66" s="35"/>
      <c r="D66" s="40"/>
      <c r="E66" s="35"/>
      <c r="F66" s="23" t="s">
        <v>107</v>
      </c>
      <c r="G66" s="15" t="s">
        <v>58</v>
      </c>
    </row>
    <row r="67" spans="1:7" ht="15" customHeight="1" x14ac:dyDescent="0.35">
      <c r="A67" s="42"/>
      <c r="B67" s="42"/>
      <c r="C67" s="35"/>
      <c r="D67" s="40"/>
      <c r="E67" s="35"/>
      <c r="F67" s="23" t="s">
        <v>108</v>
      </c>
      <c r="G67" s="15" t="s">
        <v>58</v>
      </c>
    </row>
    <row r="68" spans="1:7" ht="15" customHeight="1" x14ac:dyDescent="0.35">
      <c r="A68" s="42"/>
      <c r="B68" s="42"/>
      <c r="C68" s="35"/>
      <c r="D68" s="40"/>
      <c r="E68" s="35"/>
      <c r="F68" s="23" t="s">
        <v>109</v>
      </c>
      <c r="G68" s="15" t="s">
        <v>58</v>
      </c>
    </row>
    <row r="69" spans="1:7" ht="15" customHeight="1" x14ac:dyDescent="0.35">
      <c r="A69" s="42"/>
      <c r="B69" s="42"/>
      <c r="C69" s="35"/>
      <c r="D69" s="40"/>
      <c r="E69" s="35"/>
      <c r="F69" s="23" t="s">
        <v>110</v>
      </c>
      <c r="G69" s="15" t="s">
        <v>58</v>
      </c>
    </row>
    <row r="70" spans="1:7" ht="15" customHeight="1" x14ac:dyDescent="0.35">
      <c r="A70" s="42"/>
      <c r="B70" s="42"/>
      <c r="C70" s="35"/>
      <c r="D70" s="40"/>
      <c r="E70" s="35"/>
      <c r="F70" s="23" t="s">
        <v>111</v>
      </c>
      <c r="G70" s="15" t="s">
        <v>58</v>
      </c>
    </row>
    <row r="71" spans="1:7" ht="15" customHeight="1" x14ac:dyDescent="0.35">
      <c r="A71" s="42"/>
      <c r="B71" s="42"/>
      <c r="C71" s="35"/>
      <c r="D71" s="40"/>
      <c r="E71" s="35"/>
      <c r="F71" s="23" t="s">
        <v>112</v>
      </c>
      <c r="G71" s="15" t="s">
        <v>58</v>
      </c>
    </row>
    <row r="72" spans="1:7" ht="15" customHeight="1" x14ac:dyDescent="0.35">
      <c r="A72" s="42"/>
      <c r="B72" s="42"/>
      <c r="C72" s="35"/>
      <c r="D72" s="40"/>
      <c r="E72" s="35"/>
      <c r="F72" s="23" t="s">
        <v>113</v>
      </c>
      <c r="G72" s="15" t="s">
        <v>58</v>
      </c>
    </row>
    <row r="73" spans="1:7" ht="15" customHeight="1" x14ac:dyDescent="0.35">
      <c r="A73" s="42"/>
      <c r="B73" s="42"/>
      <c r="C73" s="35"/>
      <c r="D73" s="40"/>
      <c r="E73" s="35"/>
      <c r="F73" s="23" t="s">
        <v>114</v>
      </c>
      <c r="G73" s="15" t="s">
        <v>58</v>
      </c>
    </row>
    <row r="74" spans="1:7" ht="15" customHeight="1" x14ac:dyDescent="0.35">
      <c r="A74" s="42"/>
      <c r="B74" s="42"/>
      <c r="C74" s="35"/>
      <c r="D74" s="40"/>
      <c r="E74" s="35"/>
      <c r="F74" s="23" t="s">
        <v>115</v>
      </c>
      <c r="G74" s="15" t="s">
        <v>58</v>
      </c>
    </row>
    <row r="75" spans="1:7" ht="15" customHeight="1" x14ac:dyDescent="0.35">
      <c r="A75" s="42"/>
      <c r="B75" s="42"/>
      <c r="C75" s="35"/>
      <c r="D75" s="40"/>
      <c r="E75" s="35"/>
      <c r="F75" s="23" t="s">
        <v>116</v>
      </c>
      <c r="G75" s="15" t="s">
        <v>58</v>
      </c>
    </row>
    <row r="76" spans="1:7" ht="15" customHeight="1" x14ac:dyDescent="0.35">
      <c r="A76" s="42"/>
      <c r="B76" s="42"/>
      <c r="C76" s="35"/>
      <c r="D76" s="40"/>
      <c r="E76" s="35"/>
      <c r="F76" s="23" t="s">
        <v>117</v>
      </c>
      <c r="G76" s="15" t="s">
        <v>58</v>
      </c>
    </row>
    <row r="77" spans="1:7" ht="15" customHeight="1" x14ac:dyDescent="0.35">
      <c r="A77" s="42"/>
      <c r="B77" s="42"/>
      <c r="C77" s="35"/>
      <c r="D77" s="40"/>
      <c r="E77" s="35"/>
      <c r="F77" s="23" t="s">
        <v>118</v>
      </c>
      <c r="G77" s="15" t="s">
        <v>58</v>
      </c>
    </row>
    <row r="78" spans="1:7" ht="15" customHeight="1" x14ac:dyDescent="0.35">
      <c r="A78" s="42"/>
      <c r="B78" s="42"/>
      <c r="C78" s="35"/>
      <c r="D78" s="40"/>
      <c r="E78" s="35"/>
      <c r="F78" s="23" t="s">
        <v>119</v>
      </c>
      <c r="G78" s="15" t="s">
        <v>58</v>
      </c>
    </row>
    <row r="79" spans="1:7" ht="15" customHeight="1" x14ac:dyDescent="0.35">
      <c r="A79" s="42"/>
      <c r="B79" s="42"/>
      <c r="C79" s="35"/>
      <c r="D79" s="40"/>
      <c r="E79" s="35"/>
      <c r="F79" s="23" t="s">
        <v>120</v>
      </c>
      <c r="G79" s="15" t="s">
        <v>58</v>
      </c>
    </row>
    <row r="80" spans="1:7" ht="15" customHeight="1" x14ac:dyDescent="0.35">
      <c r="A80" s="42"/>
      <c r="B80" s="42"/>
      <c r="C80" s="35"/>
      <c r="D80" s="40"/>
      <c r="E80" s="35"/>
      <c r="F80" s="23" t="s">
        <v>121</v>
      </c>
      <c r="G80" s="15" t="s">
        <v>58</v>
      </c>
    </row>
    <row r="81" spans="1:7" ht="15" customHeight="1" x14ac:dyDescent="0.35">
      <c r="A81" s="42"/>
      <c r="B81" s="42"/>
      <c r="C81" s="35"/>
      <c r="D81" s="40"/>
      <c r="E81" s="35"/>
      <c r="F81" s="23" t="s">
        <v>122</v>
      </c>
      <c r="G81" s="15" t="s">
        <v>58</v>
      </c>
    </row>
    <row r="82" spans="1:7" ht="15" customHeight="1" x14ac:dyDescent="0.35">
      <c r="A82" s="42"/>
      <c r="B82" s="42"/>
      <c r="C82" s="35"/>
      <c r="D82" s="40"/>
      <c r="E82" s="35"/>
      <c r="F82" s="23" t="s">
        <v>123</v>
      </c>
      <c r="G82" s="15" t="s">
        <v>58</v>
      </c>
    </row>
    <row r="83" spans="1:7" ht="15" customHeight="1" x14ac:dyDescent="0.35">
      <c r="A83" s="42"/>
      <c r="B83" s="42"/>
      <c r="C83" s="35"/>
      <c r="D83" s="40"/>
      <c r="E83" s="35"/>
      <c r="F83" s="23" t="s">
        <v>124</v>
      </c>
      <c r="G83" s="15" t="s">
        <v>58</v>
      </c>
    </row>
    <row r="84" spans="1:7" ht="15" customHeight="1" x14ac:dyDescent="0.35">
      <c r="A84" s="42"/>
      <c r="B84" s="42"/>
      <c r="C84" s="35"/>
      <c r="D84" s="40"/>
      <c r="E84" s="35"/>
      <c r="F84" s="23" t="s">
        <v>125</v>
      </c>
      <c r="G84" s="15" t="s">
        <v>58</v>
      </c>
    </row>
    <row r="85" spans="1:7" ht="15" customHeight="1" x14ac:dyDescent="0.35">
      <c r="A85" s="42"/>
      <c r="B85" s="42"/>
      <c r="C85" s="35"/>
      <c r="D85" s="40"/>
      <c r="E85" s="35"/>
      <c r="F85" s="23" t="s">
        <v>126</v>
      </c>
      <c r="G85" s="15" t="s">
        <v>58</v>
      </c>
    </row>
    <row r="86" spans="1:7" ht="15" customHeight="1" x14ac:dyDescent="0.35">
      <c r="A86" s="42"/>
      <c r="B86" s="42"/>
      <c r="C86" s="35"/>
      <c r="D86" s="40"/>
      <c r="E86" s="35"/>
      <c r="F86" s="23" t="s">
        <v>127</v>
      </c>
      <c r="G86" s="15" t="s">
        <v>58</v>
      </c>
    </row>
    <row r="87" spans="1:7" ht="15" customHeight="1" x14ac:dyDescent="0.35">
      <c r="A87" s="42"/>
      <c r="B87" s="42"/>
      <c r="C87" s="35"/>
      <c r="D87" s="40"/>
      <c r="E87" s="35"/>
      <c r="F87" s="23" t="s">
        <v>128</v>
      </c>
      <c r="G87" s="15" t="s">
        <v>58</v>
      </c>
    </row>
    <row r="88" spans="1:7" ht="15" customHeight="1" x14ac:dyDescent="0.35">
      <c r="A88" s="42"/>
      <c r="B88" s="42"/>
      <c r="C88" s="35"/>
      <c r="D88" s="40"/>
      <c r="E88" s="35"/>
      <c r="F88" s="23" t="s">
        <v>129</v>
      </c>
      <c r="G88" s="15" t="s">
        <v>58</v>
      </c>
    </row>
    <row r="89" spans="1:7" ht="15" customHeight="1" x14ac:dyDescent="0.35">
      <c r="A89" s="42"/>
      <c r="B89" s="42"/>
      <c r="C89" s="35"/>
      <c r="D89" s="40"/>
      <c r="E89" s="35"/>
      <c r="F89" s="23" t="s">
        <v>493</v>
      </c>
      <c r="G89" s="15" t="s">
        <v>58</v>
      </c>
    </row>
    <row r="90" spans="1:7" ht="15" customHeight="1" x14ac:dyDescent="0.35">
      <c r="A90" s="42"/>
      <c r="B90" s="42"/>
      <c r="C90" s="35"/>
      <c r="D90" s="40"/>
      <c r="E90" s="35"/>
      <c r="F90" s="23" t="s">
        <v>494</v>
      </c>
      <c r="G90" s="15" t="s">
        <v>58</v>
      </c>
    </row>
    <row r="91" spans="1:7" ht="15" customHeight="1" x14ac:dyDescent="0.35">
      <c r="A91" s="42"/>
      <c r="B91" s="42"/>
      <c r="C91" s="35"/>
      <c r="D91" s="40"/>
      <c r="E91" s="35"/>
      <c r="F91" s="23" t="s">
        <v>495</v>
      </c>
      <c r="G91" s="15" t="s">
        <v>58</v>
      </c>
    </row>
    <row r="92" spans="1:7" ht="15" customHeight="1" x14ac:dyDescent="0.35">
      <c r="A92" s="42"/>
      <c r="B92" s="42"/>
      <c r="C92" s="35"/>
      <c r="D92" s="40"/>
      <c r="E92" s="35"/>
      <c r="F92" s="23" t="s">
        <v>496</v>
      </c>
      <c r="G92" s="15" t="s">
        <v>58</v>
      </c>
    </row>
    <row r="93" spans="1:7" ht="15" customHeight="1" x14ac:dyDescent="0.35">
      <c r="A93" s="42"/>
      <c r="B93" s="42"/>
      <c r="C93" s="35"/>
      <c r="D93" s="40"/>
      <c r="E93" s="35"/>
      <c r="F93" s="23" t="s">
        <v>497</v>
      </c>
      <c r="G93" s="15" t="s">
        <v>58</v>
      </c>
    </row>
    <row r="94" spans="1:7" ht="15" customHeight="1" x14ac:dyDescent="0.35">
      <c r="A94" s="42"/>
      <c r="B94" s="42"/>
      <c r="C94" s="35"/>
      <c r="D94" s="40"/>
      <c r="E94" s="35"/>
      <c r="F94" s="23" t="s">
        <v>498</v>
      </c>
      <c r="G94" s="15" t="s">
        <v>58</v>
      </c>
    </row>
    <row r="95" spans="1:7" ht="15" customHeight="1" x14ac:dyDescent="0.35">
      <c r="A95" s="42"/>
      <c r="B95" s="42"/>
      <c r="C95" s="35"/>
      <c r="D95" s="40"/>
      <c r="E95" s="35"/>
      <c r="F95" s="23" t="s">
        <v>499</v>
      </c>
      <c r="G95" s="15" t="s">
        <v>58</v>
      </c>
    </row>
    <row r="96" spans="1:7" ht="15" customHeight="1" x14ac:dyDescent="0.35">
      <c r="A96" s="42"/>
      <c r="B96" s="42"/>
      <c r="C96" s="35"/>
      <c r="D96" s="40"/>
      <c r="E96" s="35"/>
      <c r="F96" s="23" t="s">
        <v>500</v>
      </c>
      <c r="G96" s="15" t="s">
        <v>58</v>
      </c>
    </row>
    <row r="97" spans="1:7" ht="15" customHeight="1" x14ac:dyDescent="0.35">
      <c r="A97" s="42"/>
      <c r="B97" s="42"/>
      <c r="C97" s="35"/>
      <c r="D97" s="40"/>
      <c r="E97" s="35"/>
      <c r="F97" s="23" t="s">
        <v>501</v>
      </c>
      <c r="G97" s="15" t="s">
        <v>58</v>
      </c>
    </row>
    <row r="98" spans="1:7" ht="15" customHeight="1" x14ac:dyDescent="0.35">
      <c r="A98" s="42"/>
      <c r="B98" s="42"/>
      <c r="C98" s="35"/>
      <c r="D98" s="40"/>
      <c r="E98" s="35"/>
      <c r="F98" s="4" t="s">
        <v>626</v>
      </c>
      <c r="G98" s="27" t="s">
        <v>58</v>
      </c>
    </row>
    <row r="99" spans="1:7" ht="15" customHeight="1" x14ac:dyDescent="0.35">
      <c r="A99" s="42"/>
      <c r="B99" s="42"/>
      <c r="C99" s="35"/>
      <c r="D99" s="40"/>
      <c r="E99" s="35"/>
      <c r="F99" s="4" t="s">
        <v>627</v>
      </c>
      <c r="G99" s="27" t="s">
        <v>58</v>
      </c>
    </row>
    <row r="100" spans="1:7" ht="15" customHeight="1" x14ac:dyDescent="0.35">
      <c r="A100" s="42"/>
      <c r="B100" s="42"/>
      <c r="C100" s="35"/>
      <c r="D100" s="40"/>
      <c r="E100" s="35"/>
      <c r="F100" s="4" t="s">
        <v>628</v>
      </c>
      <c r="G100" s="27" t="s">
        <v>58</v>
      </c>
    </row>
    <row r="101" spans="1:7" ht="15" customHeight="1" x14ac:dyDescent="0.35">
      <c r="A101" s="42"/>
      <c r="B101" s="42"/>
      <c r="C101" s="35"/>
      <c r="D101" s="40"/>
      <c r="E101" s="35"/>
      <c r="F101" s="4" t="s">
        <v>629</v>
      </c>
      <c r="G101" s="27" t="s">
        <v>58</v>
      </c>
    </row>
    <row r="102" spans="1:7" ht="15" customHeight="1" x14ac:dyDescent="0.35">
      <c r="A102" s="42"/>
      <c r="B102" s="42"/>
      <c r="C102" s="35"/>
      <c r="D102" s="40"/>
      <c r="E102" s="35"/>
      <c r="F102" s="4" t="s">
        <v>630</v>
      </c>
      <c r="G102" s="27" t="s">
        <v>58</v>
      </c>
    </row>
    <row r="103" spans="1:7" ht="15" customHeight="1" x14ac:dyDescent="0.35">
      <c r="A103" s="42"/>
      <c r="B103" s="42"/>
      <c r="C103" s="35"/>
      <c r="D103" s="40"/>
      <c r="E103" s="35"/>
      <c r="F103" s="4" t="s">
        <v>631</v>
      </c>
      <c r="G103" s="27" t="s">
        <v>58</v>
      </c>
    </row>
    <row r="104" spans="1:7" ht="15" customHeight="1" x14ac:dyDescent="0.35">
      <c r="A104" s="42"/>
      <c r="B104" s="42"/>
      <c r="C104" s="35"/>
      <c r="D104" s="40"/>
      <c r="E104" s="35"/>
      <c r="F104" s="4" t="s">
        <v>632</v>
      </c>
      <c r="G104" s="27" t="s">
        <v>58</v>
      </c>
    </row>
    <row r="105" spans="1:7" ht="15" customHeight="1" x14ac:dyDescent="0.35">
      <c r="A105" s="42"/>
      <c r="B105" s="42"/>
      <c r="C105" s="35"/>
      <c r="D105" s="40"/>
      <c r="E105" s="35"/>
      <c r="F105" s="4" t="s">
        <v>633</v>
      </c>
      <c r="G105" s="27" t="s">
        <v>58</v>
      </c>
    </row>
    <row r="106" spans="1:7" ht="15" customHeight="1" x14ac:dyDescent="0.35">
      <c r="A106" s="42"/>
      <c r="B106" s="42"/>
      <c r="C106" s="35"/>
      <c r="D106" s="40"/>
      <c r="E106" s="35"/>
      <c r="F106" s="4" t="s">
        <v>634</v>
      </c>
      <c r="G106" s="27" t="s">
        <v>58</v>
      </c>
    </row>
    <row r="107" spans="1:7" ht="15" customHeight="1" x14ac:dyDescent="0.35">
      <c r="A107" s="42"/>
      <c r="B107" s="42"/>
      <c r="C107" s="35"/>
      <c r="D107" s="40"/>
      <c r="E107" s="35"/>
      <c r="F107" s="4" t="s">
        <v>635</v>
      </c>
      <c r="G107" s="27" t="s">
        <v>58</v>
      </c>
    </row>
    <row r="108" spans="1:7" ht="15" customHeight="1" x14ac:dyDescent="0.35">
      <c r="A108" s="42"/>
      <c r="B108" s="42"/>
      <c r="C108" s="35"/>
      <c r="D108" s="40"/>
      <c r="E108" s="35"/>
      <c r="F108" s="4" t="s">
        <v>636</v>
      </c>
      <c r="G108" s="27" t="s">
        <v>58</v>
      </c>
    </row>
    <row r="109" spans="1:7" ht="15" customHeight="1" x14ac:dyDescent="0.35">
      <c r="A109" s="42"/>
      <c r="B109" s="42"/>
      <c r="C109" s="35"/>
      <c r="D109" s="40"/>
      <c r="E109" s="35"/>
      <c r="F109" s="4" t="s">
        <v>637</v>
      </c>
      <c r="G109" s="27" t="s">
        <v>58</v>
      </c>
    </row>
    <row r="110" spans="1:7" ht="15" customHeight="1" x14ac:dyDescent="0.35">
      <c r="A110" s="42"/>
      <c r="B110" s="42"/>
      <c r="C110" s="35"/>
      <c r="D110" s="40"/>
      <c r="E110" s="35"/>
      <c r="F110" s="4" t="s">
        <v>638</v>
      </c>
      <c r="G110" s="27" t="s">
        <v>58</v>
      </c>
    </row>
    <row r="111" spans="1:7" ht="15" customHeight="1" x14ac:dyDescent="0.35">
      <c r="A111" s="38"/>
      <c r="B111" s="38"/>
      <c r="C111" s="36"/>
      <c r="D111" s="41"/>
      <c r="E111" s="36"/>
      <c r="F111" s="4" t="s">
        <v>639</v>
      </c>
      <c r="G111" s="27" t="s">
        <v>58</v>
      </c>
    </row>
    <row r="112" spans="1:7" x14ac:dyDescent="0.35">
      <c r="A112" s="15">
        <v>32</v>
      </c>
      <c r="B112" s="4" t="s">
        <v>94</v>
      </c>
      <c r="C112" s="7" t="s">
        <v>95</v>
      </c>
      <c r="D112" s="9">
        <v>3769.5</v>
      </c>
      <c r="E112" s="7">
        <v>1</v>
      </c>
      <c r="F112" s="4" t="s">
        <v>638</v>
      </c>
      <c r="G112" s="15" t="s">
        <v>58</v>
      </c>
    </row>
    <row r="113" spans="1:7" x14ac:dyDescent="0.35">
      <c r="A113" s="37">
        <v>33</v>
      </c>
      <c r="B113" s="37" t="s">
        <v>135</v>
      </c>
      <c r="C113" s="34">
        <v>1792385512001</v>
      </c>
      <c r="D113" s="39">
        <f>959+344.7+41+463.2+505.5+169+169+568.5</f>
        <v>3219.9</v>
      </c>
      <c r="E113" s="34">
        <v>8</v>
      </c>
      <c r="F113" s="4" t="s">
        <v>639</v>
      </c>
      <c r="G113" s="15" t="s">
        <v>58</v>
      </c>
    </row>
    <row r="114" spans="1:7" x14ac:dyDescent="0.35">
      <c r="A114" s="42"/>
      <c r="B114" s="42"/>
      <c r="C114" s="35"/>
      <c r="D114" s="40"/>
      <c r="E114" s="35"/>
      <c r="F114" s="23" t="s">
        <v>130</v>
      </c>
      <c r="G114" s="15" t="s">
        <v>58</v>
      </c>
    </row>
    <row r="115" spans="1:7" x14ac:dyDescent="0.35">
      <c r="A115" s="42"/>
      <c r="B115" s="42"/>
      <c r="C115" s="35"/>
      <c r="D115" s="40"/>
      <c r="E115" s="35"/>
      <c r="F115" s="23" t="s">
        <v>131</v>
      </c>
      <c r="G115" s="15" t="s">
        <v>58</v>
      </c>
    </row>
    <row r="116" spans="1:7" x14ac:dyDescent="0.35">
      <c r="A116" s="42"/>
      <c r="B116" s="42"/>
      <c r="C116" s="35"/>
      <c r="D116" s="40"/>
      <c r="E116" s="35"/>
      <c r="F116" s="23" t="s">
        <v>105</v>
      </c>
      <c r="G116" s="15" t="s">
        <v>58</v>
      </c>
    </row>
    <row r="117" spans="1:7" x14ac:dyDescent="0.35">
      <c r="A117" s="42"/>
      <c r="B117" s="42"/>
      <c r="C117" s="35"/>
      <c r="D117" s="40"/>
      <c r="E117" s="35"/>
      <c r="F117" s="23" t="s">
        <v>102</v>
      </c>
      <c r="G117" s="15" t="s">
        <v>58</v>
      </c>
    </row>
    <row r="118" spans="1:7" x14ac:dyDescent="0.35">
      <c r="A118" s="42"/>
      <c r="B118" s="42"/>
      <c r="C118" s="35"/>
      <c r="D118" s="40"/>
      <c r="E118" s="35"/>
      <c r="F118" s="23" t="s">
        <v>132</v>
      </c>
      <c r="G118" s="15" t="s">
        <v>58</v>
      </c>
    </row>
    <row r="119" spans="1:7" x14ac:dyDescent="0.35">
      <c r="A119" s="42"/>
      <c r="B119" s="42"/>
      <c r="C119" s="35"/>
      <c r="D119" s="40"/>
      <c r="E119" s="35"/>
      <c r="F119" s="23" t="s">
        <v>133</v>
      </c>
      <c r="G119" s="15" t="s">
        <v>58</v>
      </c>
    </row>
    <row r="120" spans="1:7" x14ac:dyDescent="0.35">
      <c r="A120" s="38"/>
      <c r="B120" s="38"/>
      <c r="C120" s="36"/>
      <c r="D120" s="41"/>
      <c r="E120" s="36"/>
      <c r="F120" s="23" t="s">
        <v>134</v>
      </c>
      <c r="G120" s="15" t="s">
        <v>58</v>
      </c>
    </row>
    <row r="121" spans="1:7" x14ac:dyDescent="0.35">
      <c r="A121" s="37">
        <v>34</v>
      </c>
      <c r="B121" s="37" t="s">
        <v>141</v>
      </c>
      <c r="C121" s="34">
        <v>1792092108001</v>
      </c>
      <c r="D121" s="39">
        <f>487+772.5+1545.5+342.5+924+505+515</f>
        <v>5091.5</v>
      </c>
      <c r="E121" s="34">
        <v>7</v>
      </c>
      <c r="F121" s="23" t="s">
        <v>96</v>
      </c>
      <c r="G121" s="15" t="s">
        <v>58</v>
      </c>
    </row>
    <row r="122" spans="1:7" x14ac:dyDescent="0.35">
      <c r="A122" s="42"/>
      <c r="B122" s="42"/>
      <c r="C122" s="35"/>
      <c r="D122" s="40"/>
      <c r="E122" s="35"/>
      <c r="F122" s="23" t="s">
        <v>138</v>
      </c>
      <c r="G122" s="15" t="s">
        <v>58</v>
      </c>
    </row>
    <row r="123" spans="1:7" x14ac:dyDescent="0.35">
      <c r="A123" s="42"/>
      <c r="B123" s="42"/>
      <c r="C123" s="35"/>
      <c r="D123" s="40"/>
      <c r="E123" s="35"/>
      <c r="F123" s="23" t="s">
        <v>139</v>
      </c>
      <c r="G123" s="15" t="s">
        <v>58</v>
      </c>
    </row>
    <row r="124" spans="1:7" x14ac:dyDescent="0.35">
      <c r="A124" s="42"/>
      <c r="B124" s="42"/>
      <c r="C124" s="35"/>
      <c r="D124" s="40"/>
      <c r="E124" s="35"/>
      <c r="F124" s="23" t="s">
        <v>140</v>
      </c>
      <c r="G124" s="15" t="s">
        <v>58</v>
      </c>
    </row>
    <row r="125" spans="1:7" x14ac:dyDescent="0.35">
      <c r="A125" s="42"/>
      <c r="B125" s="42"/>
      <c r="C125" s="35"/>
      <c r="D125" s="40"/>
      <c r="E125" s="35"/>
      <c r="F125" s="23" t="s">
        <v>536</v>
      </c>
      <c r="G125" s="15" t="s">
        <v>58</v>
      </c>
    </row>
    <row r="126" spans="1:7" x14ac:dyDescent="0.35">
      <c r="A126" s="42"/>
      <c r="B126" s="42"/>
      <c r="C126" s="35"/>
      <c r="D126" s="40"/>
      <c r="E126" s="35"/>
      <c r="F126" s="23" t="s">
        <v>537</v>
      </c>
      <c r="G126" s="15" t="s">
        <v>58</v>
      </c>
    </row>
    <row r="127" spans="1:7" x14ac:dyDescent="0.35">
      <c r="A127" s="38"/>
      <c r="B127" s="38"/>
      <c r="C127" s="36"/>
      <c r="D127" s="41"/>
      <c r="E127" s="36"/>
      <c r="F127" s="23" t="s">
        <v>538</v>
      </c>
      <c r="G127" s="15" t="s">
        <v>58</v>
      </c>
    </row>
    <row r="128" spans="1:7" ht="25.5" customHeight="1" x14ac:dyDescent="0.35">
      <c r="A128" s="37">
        <v>35</v>
      </c>
      <c r="B128" s="37" t="s">
        <v>142</v>
      </c>
      <c r="C128" s="34" t="s">
        <v>184</v>
      </c>
      <c r="D128" s="39">
        <f>100.5+128+29+337.5+137</f>
        <v>732</v>
      </c>
      <c r="E128" s="34">
        <v>5</v>
      </c>
      <c r="F128" s="23" t="s">
        <v>143</v>
      </c>
      <c r="G128" s="15" t="s">
        <v>58</v>
      </c>
    </row>
    <row r="129" spans="1:7" x14ac:dyDescent="0.35">
      <c r="A129" s="42"/>
      <c r="B129" s="42"/>
      <c r="C129" s="35"/>
      <c r="D129" s="40"/>
      <c r="E129" s="35"/>
      <c r="F129" s="23" t="s">
        <v>144</v>
      </c>
      <c r="G129" s="15" t="s">
        <v>58</v>
      </c>
    </row>
    <row r="130" spans="1:7" x14ac:dyDescent="0.35">
      <c r="A130" s="42"/>
      <c r="B130" s="42"/>
      <c r="C130" s="35"/>
      <c r="D130" s="40"/>
      <c r="E130" s="35"/>
      <c r="F130" s="23" t="s">
        <v>103</v>
      </c>
      <c r="G130" s="15" t="s">
        <v>58</v>
      </c>
    </row>
    <row r="131" spans="1:7" x14ac:dyDescent="0.35">
      <c r="A131" s="42"/>
      <c r="B131" s="42"/>
      <c r="C131" s="35"/>
      <c r="D131" s="40"/>
      <c r="E131" s="35"/>
      <c r="F131" s="23" t="s">
        <v>525</v>
      </c>
      <c r="G131" s="15" t="s">
        <v>58</v>
      </c>
    </row>
    <row r="132" spans="1:7" x14ac:dyDescent="0.35">
      <c r="A132" s="38"/>
      <c r="B132" s="38"/>
      <c r="C132" s="36"/>
      <c r="D132" s="41"/>
      <c r="E132" s="36"/>
      <c r="F132" s="23" t="s">
        <v>526</v>
      </c>
      <c r="G132" s="15" t="s">
        <v>58</v>
      </c>
    </row>
    <row r="133" spans="1:7" ht="25.5" customHeight="1" x14ac:dyDescent="0.35">
      <c r="A133" s="37">
        <v>36</v>
      </c>
      <c r="B133" s="37" t="s">
        <v>145</v>
      </c>
      <c r="C133" s="34">
        <v>1792729823001</v>
      </c>
      <c r="D133" s="39">
        <f>197+237.01+210.612+640.5</f>
        <v>1285.1219999999998</v>
      </c>
      <c r="E133" s="34">
        <v>4</v>
      </c>
      <c r="F133" s="23" t="s">
        <v>101</v>
      </c>
      <c r="G133" s="15" t="s">
        <v>58</v>
      </c>
    </row>
    <row r="134" spans="1:7" x14ac:dyDescent="0.35">
      <c r="A134" s="42"/>
      <c r="B134" s="42"/>
      <c r="C134" s="35"/>
      <c r="D134" s="40"/>
      <c r="E134" s="35"/>
      <c r="F134" s="23" t="s">
        <v>99</v>
      </c>
      <c r="G134" s="15" t="s">
        <v>58</v>
      </c>
    </row>
    <row r="135" spans="1:7" x14ac:dyDescent="0.35">
      <c r="A135" s="42"/>
      <c r="B135" s="42"/>
      <c r="C135" s="35"/>
      <c r="D135" s="40"/>
      <c r="E135" s="35"/>
      <c r="F135" s="23" t="s">
        <v>97</v>
      </c>
      <c r="G135" s="15" t="s">
        <v>58</v>
      </c>
    </row>
    <row r="136" spans="1:7" x14ac:dyDescent="0.35">
      <c r="A136" s="38"/>
      <c r="B136" s="38"/>
      <c r="C136" s="36"/>
      <c r="D136" s="41"/>
      <c r="E136" s="36"/>
      <c r="F136" s="23" t="s">
        <v>522</v>
      </c>
      <c r="G136" s="15" t="s">
        <v>58</v>
      </c>
    </row>
    <row r="137" spans="1:7" x14ac:dyDescent="0.35">
      <c r="A137" s="37">
        <v>37</v>
      </c>
      <c r="B137" s="37" t="s">
        <v>146</v>
      </c>
      <c r="C137" s="34" t="s">
        <v>185</v>
      </c>
      <c r="D137" s="39">
        <f>204+144+174+2450+207+576+750+120</f>
        <v>4625</v>
      </c>
      <c r="E137" s="34">
        <v>8</v>
      </c>
      <c r="F137" s="23" t="s">
        <v>100</v>
      </c>
      <c r="G137" s="15" t="s">
        <v>58</v>
      </c>
    </row>
    <row r="138" spans="1:7" x14ac:dyDescent="0.35">
      <c r="A138" s="42"/>
      <c r="B138" s="42"/>
      <c r="C138" s="35"/>
      <c r="D138" s="40"/>
      <c r="E138" s="35"/>
      <c r="F138" s="23" t="s">
        <v>147</v>
      </c>
      <c r="G138" s="15" t="s">
        <v>58</v>
      </c>
    </row>
    <row r="139" spans="1:7" x14ac:dyDescent="0.35">
      <c r="A139" s="42"/>
      <c r="B139" s="42"/>
      <c r="C139" s="35"/>
      <c r="D139" s="40"/>
      <c r="E139" s="35"/>
      <c r="F139" s="23" t="s">
        <v>516</v>
      </c>
      <c r="G139" s="15" t="s">
        <v>58</v>
      </c>
    </row>
    <row r="140" spans="1:7" x14ac:dyDescent="0.35">
      <c r="A140" s="42"/>
      <c r="B140" s="42"/>
      <c r="C140" s="35"/>
      <c r="D140" s="40"/>
      <c r="E140" s="35"/>
      <c r="F140" s="23" t="s">
        <v>517</v>
      </c>
      <c r="G140" s="15" t="s">
        <v>58</v>
      </c>
    </row>
    <row r="141" spans="1:7" x14ac:dyDescent="0.35">
      <c r="A141" s="42"/>
      <c r="B141" s="42"/>
      <c r="C141" s="35"/>
      <c r="D141" s="40"/>
      <c r="E141" s="35"/>
      <c r="F141" s="23" t="s">
        <v>518</v>
      </c>
      <c r="G141" s="15" t="s">
        <v>58</v>
      </c>
    </row>
    <row r="142" spans="1:7" x14ac:dyDescent="0.35">
      <c r="A142" s="42"/>
      <c r="B142" s="42"/>
      <c r="C142" s="35"/>
      <c r="D142" s="40"/>
      <c r="E142" s="35"/>
      <c r="F142" s="23" t="s">
        <v>519</v>
      </c>
      <c r="G142" s="15" t="s">
        <v>58</v>
      </c>
    </row>
    <row r="143" spans="1:7" x14ac:dyDescent="0.35">
      <c r="A143" s="42"/>
      <c r="B143" s="42"/>
      <c r="C143" s="35"/>
      <c r="D143" s="40"/>
      <c r="E143" s="35"/>
      <c r="F143" s="23" t="s">
        <v>520</v>
      </c>
      <c r="G143" s="15" t="s">
        <v>58</v>
      </c>
    </row>
    <row r="144" spans="1:7" x14ac:dyDescent="0.35">
      <c r="A144" s="38"/>
      <c r="B144" s="38"/>
      <c r="C144" s="36"/>
      <c r="D144" s="41"/>
      <c r="E144" s="36"/>
      <c r="F144" s="23" t="s">
        <v>521</v>
      </c>
      <c r="G144" s="15" t="s">
        <v>58</v>
      </c>
    </row>
    <row r="145" spans="1:7" ht="26" customHeight="1" x14ac:dyDescent="0.35">
      <c r="A145" s="37">
        <v>38</v>
      </c>
      <c r="B145" s="37" t="s">
        <v>148</v>
      </c>
      <c r="C145" s="34">
        <v>1791900642001</v>
      </c>
      <c r="D145" s="39">
        <f>717.5+287+143.5</f>
        <v>1148</v>
      </c>
      <c r="E145" s="34">
        <v>3</v>
      </c>
      <c r="F145" s="23" t="s">
        <v>149</v>
      </c>
      <c r="G145" s="15" t="s">
        <v>58</v>
      </c>
    </row>
    <row r="146" spans="1:7" x14ac:dyDescent="0.35">
      <c r="A146" s="42"/>
      <c r="B146" s="42"/>
      <c r="C146" s="35"/>
      <c r="D146" s="40"/>
      <c r="E146" s="35"/>
      <c r="F146" s="23" t="s">
        <v>491</v>
      </c>
      <c r="G146" s="15" t="s">
        <v>58</v>
      </c>
    </row>
    <row r="147" spans="1:7" x14ac:dyDescent="0.35">
      <c r="A147" s="38"/>
      <c r="B147" s="38"/>
      <c r="C147" s="36"/>
      <c r="D147" s="41"/>
      <c r="E147" s="36"/>
      <c r="F147" s="23" t="s">
        <v>492</v>
      </c>
      <c r="G147" s="15" t="s">
        <v>58</v>
      </c>
    </row>
    <row r="148" spans="1:7" ht="26" x14ac:dyDescent="0.35">
      <c r="A148" s="15">
        <v>39</v>
      </c>
      <c r="B148" s="15" t="s">
        <v>150</v>
      </c>
      <c r="C148" s="7">
        <v>1792722357001</v>
      </c>
      <c r="D148" s="14">
        <v>274</v>
      </c>
      <c r="E148" s="7">
        <v>1</v>
      </c>
      <c r="F148" s="23" t="s">
        <v>151</v>
      </c>
      <c r="G148" s="15" t="s">
        <v>58</v>
      </c>
    </row>
    <row r="149" spans="1:7" x14ac:dyDescent="0.35">
      <c r="A149" s="15">
        <v>40</v>
      </c>
      <c r="B149" s="15" t="s">
        <v>152</v>
      </c>
      <c r="C149" s="7">
        <v>1707724959001</v>
      </c>
      <c r="D149" s="14">
        <v>2900</v>
      </c>
      <c r="E149" s="7">
        <v>1</v>
      </c>
      <c r="F149" s="23" t="s">
        <v>153</v>
      </c>
      <c r="G149" s="15" t="s">
        <v>58</v>
      </c>
    </row>
    <row r="150" spans="1:7" x14ac:dyDescent="0.35">
      <c r="A150" s="37">
        <v>41</v>
      </c>
      <c r="B150" s="37" t="s">
        <v>154</v>
      </c>
      <c r="C150" s="34">
        <v>1710059575001</v>
      </c>
      <c r="D150" s="39">
        <f>825+39.5+25.48</f>
        <v>889.98</v>
      </c>
      <c r="E150" s="34">
        <v>3</v>
      </c>
      <c r="F150" s="23" t="s">
        <v>155</v>
      </c>
      <c r="G150" s="15" t="s">
        <v>58</v>
      </c>
    </row>
    <row r="151" spans="1:7" x14ac:dyDescent="0.35">
      <c r="A151" s="42"/>
      <c r="B151" s="42"/>
      <c r="C151" s="35"/>
      <c r="D151" s="40"/>
      <c r="E151" s="35"/>
      <c r="F151" s="4" t="s">
        <v>646</v>
      </c>
      <c r="G151" s="27" t="s">
        <v>58</v>
      </c>
    </row>
    <row r="152" spans="1:7" x14ac:dyDescent="0.35">
      <c r="A152" s="38"/>
      <c r="B152" s="38"/>
      <c r="C152" s="36"/>
      <c r="D152" s="41"/>
      <c r="E152" s="36"/>
      <c r="F152" s="4" t="s">
        <v>647</v>
      </c>
      <c r="G152" s="27" t="s">
        <v>58</v>
      </c>
    </row>
    <row r="153" spans="1:7" x14ac:dyDescent="0.35">
      <c r="A153" s="37">
        <v>42</v>
      </c>
      <c r="B153" s="37" t="s">
        <v>156</v>
      </c>
      <c r="C153" s="34">
        <v>1713823365001</v>
      </c>
      <c r="D153" s="39">
        <f>3198+84.75</f>
        <v>3282.75</v>
      </c>
      <c r="E153" s="34">
        <v>2</v>
      </c>
      <c r="F153" s="23" t="s">
        <v>157</v>
      </c>
      <c r="G153" s="15" t="s">
        <v>58</v>
      </c>
    </row>
    <row r="154" spans="1:7" x14ac:dyDescent="0.35">
      <c r="A154" s="38"/>
      <c r="B154" s="38"/>
      <c r="C154" s="36"/>
      <c r="D154" s="41"/>
      <c r="E154" s="36"/>
      <c r="F154" s="23" t="s">
        <v>158</v>
      </c>
      <c r="G154" s="15" t="s">
        <v>58</v>
      </c>
    </row>
    <row r="155" spans="1:7" ht="26" customHeight="1" x14ac:dyDescent="0.35">
      <c r="A155" s="37">
        <v>43</v>
      </c>
      <c r="B155" s="37" t="s">
        <v>159</v>
      </c>
      <c r="C155" s="34">
        <v>1792083354001</v>
      </c>
      <c r="D155" s="39">
        <f>900+500+1820</f>
        <v>3220</v>
      </c>
      <c r="E155" s="34">
        <v>3</v>
      </c>
      <c r="F155" s="23" t="s">
        <v>98</v>
      </c>
      <c r="G155" s="15" t="s">
        <v>58</v>
      </c>
    </row>
    <row r="156" spans="1:7" x14ac:dyDescent="0.35">
      <c r="A156" s="42"/>
      <c r="B156" s="42"/>
      <c r="C156" s="35"/>
      <c r="D156" s="40"/>
      <c r="E156" s="35"/>
      <c r="F156" s="23" t="s">
        <v>539</v>
      </c>
      <c r="G156" s="15" t="s">
        <v>58</v>
      </c>
    </row>
    <row r="157" spans="1:7" x14ac:dyDescent="0.35">
      <c r="A157" s="38"/>
      <c r="B157" s="38"/>
      <c r="C157" s="36"/>
      <c r="D157" s="41"/>
      <c r="E157" s="36"/>
      <c r="F157" s="23" t="s">
        <v>540</v>
      </c>
      <c r="G157" s="15" t="s">
        <v>58</v>
      </c>
    </row>
    <row r="158" spans="1:7" ht="26" x14ac:dyDescent="0.35">
      <c r="A158" s="15">
        <v>44</v>
      </c>
      <c r="B158" s="15" t="s">
        <v>160</v>
      </c>
      <c r="C158" s="7">
        <v>1716610025001</v>
      </c>
      <c r="D158" s="14">
        <v>102384.72</v>
      </c>
      <c r="E158" s="7">
        <v>1</v>
      </c>
      <c r="F158" s="23" t="s">
        <v>161</v>
      </c>
      <c r="G158" s="15" t="s">
        <v>58</v>
      </c>
    </row>
    <row r="159" spans="1:7" x14ac:dyDescent="0.35">
      <c r="A159" s="37">
        <v>45</v>
      </c>
      <c r="B159" s="37" t="s">
        <v>162</v>
      </c>
      <c r="C159" s="34">
        <v>1790824977001</v>
      </c>
      <c r="D159" s="39">
        <f>1860+776.7+18700</f>
        <v>21336.7</v>
      </c>
      <c r="E159" s="34">
        <v>3</v>
      </c>
      <c r="F159" s="23" t="s">
        <v>163</v>
      </c>
      <c r="G159" s="15" t="s">
        <v>58</v>
      </c>
    </row>
    <row r="160" spans="1:7" x14ac:dyDescent="0.35">
      <c r="A160" s="42"/>
      <c r="B160" s="42"/>
      <c r="C160" s="35"/>
      <c r="D160" s="40"/>
      <c r="E160" s="35"/>
      <c r="F160" s="23" t="s">
        <v>556</v>
      </c>
      <c r="G160" s="15" t="s">
        <v>58</v>
      </c>
    </row>
    <row r="161" spans="1:7" x14ac:dyDescent="0.35">
      <c r="A161" s="38"/>
      <c r="B161" s="38"/>
      <c r="C161" s="36"/>
      <c r="D161" s="41"/>
      <c r="E161" s="36"/>
      <c r="F161" s="23" t="s">
        <v>591</v>
      </c>
      <c r="G161" s="23" t="s">
        <v>20</v>
      </c>
    </row>
    <row r="162" spans="1:7" ht="39" x14ac:dyDescent="0.35">
      <c r="A162" s="15">
        <v>46</v>
      </c>
      <c r="B162" s="15" t="s">
        <v>164</v>
      </c>
      <c r="C162" s="7">
        <v>1792745691001</v>
      </c>
      <c r="D162" s="14">
        <v>52870</v>
      </c>
      <c r="E162" s="7">
        <v>1</v>
      </c>
      <c r="F162" s="23" t="s">
        <v>165</v>
      </c>
      <c r="G162" s="15" t="s">
        <v>72</v>
      </c>
    </row>
    <row r="163" spans="1:7" x14ac:dyDescent="0.35">
      <c r="A163" s="15">
        <v>47</v>
      </c>
      <c r="B163" s="15" t="s">
        <v>166</v>
      </c>
      <c r="C163" s="7" t="s">
        <v>167</v>
      </c>
      <c r="D163" s="14">
        <v>79995.199999999997</v>
      </c>
      <c r="E163" s="7">
        <v>1</v>
      </c>
      <c r="F163" s="23" t="s">
        <v>168</v>
      </c>
      <c r="G163" s="15" t="s">
        <v>42</v>
      </c>
    </row>
    <row r="164" spans="1:7" ht="39" x14ac:dyDescent="0.35">
      <c r="A164" s="15">
        <v>48</v>
      </c>
      <c r="B164" s="15" t="s">
        <v>169</v>
      </c>
      <c r="C164" s="7">
        <v>1891766021001</v>
      </c>
      <c r="D164" s="14">
        <v>2064.7199999999998</v>
      </c>
      <c r="E164" s="7">
        <v>1</v>
      </c>
      <c r="F164" s="23" t="s">
        <v>170</v>
      </c>
      <c r="G164" s="15" t="s">
        <v>171</v>
      </c>
    </row>
    <row r="165" spans="1:7" x14ac:dyDescent="0.35">
      <c r="A165" s="15">
        <v>49</v>
      </c>
      <c r="B165" s="15" t="s">
        <v>172</v>
      </c>
      <c r="C165" s="7">
        <v>1803606670001</v>
      </c>
      <c r="D165" s="14">
        <v>6100</v>
      </c>
      <c r="E165" s="7">
        <v>1</v>
      </c>
      <c r="F165" s="23" t="s">
        <v>173</v>
      </c>
      <c r="G165" s="15" t="s">
        <v>59</v>
      </c>
    </row>
    <row r="166" spans="1:7" ht="26" x14ac:dyDescent="0.35">
      <c r="A166" s="15">
        <v>50</v>
      </c>
      <c r="B166" s="15" t="s">
        <v>175</v>
      </c>
      <c r="C166" s="7" t="s">
        <v>176</v>
      </c>
      <c r="D166" s="14">
        <v>6042.48</v>
      </c>
      <c r="E166" s="7">
        <v>1</v>
      </c>
      <c r="F166" s="23" t="s">
        <v>174</v>
      </c>
      <c r="G166" s="15" t="s">
        <v>59</v>
      </c>
    </row>
    <row r="167" spans="1:7" x14ac:dyDescent="0.35">
      <c r="A167" s="15">
        <v>51</v>
      </c>
      <c r="B167" s="15" t="s">
        <v>178</v>
      </c>
      <c r="C167" s="7" t="s">
        <v>179</v>
      </c>
      <c r="D167" s="14">
        <v>5470</v>
      </c>
      <c r="E167" s="7">
        <v>1</v>
      </c>
      <c r="F167" s="23" t="s">
        <v>177</v>
      </c>
      <c r="G167" s="15" t="s">
        <v>59</v>
      </c>
    </row>
    <row r="168" spans="1:7" x14ac:dyDescent="0.35">
      <c r="A168" s="15">
        <v>52</v>
      </c>
      <c r="B168" s="15" t="s">
        <v>181</v>
      </c>
      <c r="C168" s="7">
        <v>1792507987001</v>
      </c>
      <c r="D168" s="14">
        <v>4788</v>
      </c>
      <c r="E168" s="7">
        <v>1</v>
      </c>
      <c r="F168" s="23" t="s">
        <v>180</v>
      </c>
      <c r="G168" s="15" t="s">
        <v>59</v>
      </c>
    </row>
    <row r="169" spans="1:7" x14ac:dyDescent="0.35">
      <c r="A169" s="37">
        <v>53</v>
      </c>
      <c r="B169" s="37" t="s">
        <v>182</v>
      </c>
      <c r="C169" s="34">
        <v>1705676912001</v>
      </c>
      <c r="D169" s="39">
        <f>108800+64490+36850+1154249.99</f>
        <v>1364389.99</v>
      </c>
      <c r="E169" s="34">
        <v>4</v>
      </c>
      <c r="F169" s="23" t="s">
        <v>183</v>
      </c>
      <c r="G169" s="15" t="s">
        <v>20</v>
      </c>
    </row>
    <row r="170" spans="1:7" x14ac:dyDescent="0.35">
      <c r="A170" s="42"/>
      <c r="B170" s="42"/>
      <c r="C170" s="35"/>
      <c r="D170" s="40"/>
      <c r="E170" s="35"/>
      <c r="F170" s="23" t="s">
        <v>321</v>
      </c>
      <c r="G170" s="15" t="s">
        <v>20</v>
      </c>
    </row>
    <row r="171" spans="1:7" x14ac:dyDescent="0.35">
      <c r="A171" s="42"/>
      <c r="B171" s="42"/>
      <c r="C171" s="35"/>
      <c r="D171" s="40"/>
      <c r="E171" s="35"/>
      <c r="F171" s="23" t="s">
        <v>466</v>
      </c>
      <c r="G171" s="15" t="s">
        <v>20</v>
      </c>
    </row>
    <row r="172" spans="1:7" x14ac:dyDescent="0.35">
      <c r="A172" s="38"/>
      <c r="B172" s="38"/>
      <c r="C172" s="36"/>
      <c r="D172" s="41"/>
      <c r="E172" s="36"/>
      <c r="F172" s="23" t="s">
        <v>588</v>
      </c>
      <c r="G172" s="23" t="s">
        <v>20</v>
      </c>
    </row>
    <row r="173" spans="1:7" ht="26" x14ac:dyDescent="0.35">
      <c r="A173" s="15">
        <v>54</v>
      </c>
      <c r="B173" s="15" t="s">
        <v>188</v>
      </c>
      <c r="C173" s="7" t="s">
        <v>187</v>
      </c>
      <c r="D173" s="14">
        <v>35</v>
      </c>
      <c r="E173" s="7">
        <v>1</v>
      </c>
      <c r="F173" s="23" t="s">
        <v>189</v>
      </c>
      <c r="G173" s="15" t="s">
        <v>58</v>
      </c>
    </row>
    <row r="174" spans="1:7" ht="26" x14ac:dyDescent="0.35">
      <c r="A174" s="15">
        <v>55</v>
      </c>
      <c r="B174" s="15" t="s">
        <v>191</v>
      </c>
      <c r="C174" s="7">
        <v>1792654416001</v>
      </c>
      <c r="D174" s="14">
        <v>256.2</v>
      </c>
      <c r="E174" s="7">
        <v>1</v>
      </c>
      <c r="F174" s="23" t="s">
        <v>190</v>
      </c>
      <c r="G174" s="15" t="s">
        <v>58</v>
      </c>
    </row>
    <row r="175" spans="1:7" ht="39" x14ac:dyDescent="0.35">
      <c r="A175" s="15">
        <v>56</v>
      </c>
      <c r="B175" s="15" t="s">
        <v>193</v>
      </c>
      <c r="C175" s="7">
        <v>1792733081001</v>
      </c>
      <c r="D175" s="14">
        <v>5124.7</v>
      </c>
      <c r="E175" s="7">
        <v>1</v>
      </c>
      <c r="F175" s="23" t="s">
        <v>192</v>
      </c>
      <c r="G175" s="15" t="s">
        <v>58</v>
      </c>
    </row>
    <row r="176" spans="1:7" ht="26" customHeight="1" x14ac:dyDescent="0.35">
      <c r="A176" s="37">
        <v>57</v>
      </c>
      <c r="B176" s="37" t="s">
        <v>191</v>
      </c>
      <c r="C176" s="34">
        <v>1768097950001</v>
      </c>
      <c r="D176" s="39">
        <f>366</f>
        <v>366</v>
      </c>
      <c r="E176" s="34">
        <v>1</v>
      </c>
      <c r="F176" s="37" t="s">
        <v>194</v>
      </c>
      <c r="G176" s="37" t="s">
        <v>58</v>
      </c>
    </row>
    <row r="177" spans="1:7" x14ac:dyDescent="0.35">
      <c r="A177" s="38"/>
      <c r="B177" s="38"/>
      <c r="C177" s="36"/>
      <c r="D177" s="41"/>
      <c r="E177" s="36"/>
      <c r="F177" s="38"/>
      <c r="G177" s="38"/>
    </row>
    <row r="178" spans="1:7" ht="39" customHeight="1" x14ac:dyDescent="0.35">
      <c r="A178" s="37">
        <v>58</v>
      </c>
      <c r="B178" s="37" t="s">
        <v>196</v>
      </c>
      <c r="C178" s="34">
        <v>1792711533001</v>
      </c>
      <c r="D178" s="39">
        <f>1345+8142.62</f>
        <v>9487.619999999999</v>
      </c>
      <c r="E178" s="34">
        <v>2</v>
      </c>
      <c r="F178" s="37" t="s">
        <v>195</v>
      </c>
      <c r="G178" s="37" t="s">
        <v>58</v>
      </c>
    </row>
    <row r="179" spans="1:7" x14ac:dyDescent="0.35">
      <c r="A179" s="42"/>
      <c r="B179" s="42"/>
      <c r="C179" s="35"/>
      <c r="D179" s="40"/>
      <c r="E179" s="35"/>
      <c r="F179" s="38"/>
      <c r="G179" s="38"/>
    </row>
    <row r="180" spans="1:7" x14ac:dyDescent="0.35">
      <c r="A180" s="38"/>
      <c r="B180" s="38"/>
      <c r="C180" s="36"/>
      <c r="D180" s="41"/>
      <c r="E180" s="36"/>
      <c r="F180" s="4" t="s">
        <v>682</v>
      </c>
      <c r="G180" s="32" t="s">
        <v>58</v>
      </c>
    </row>
    <row r="181" spans="1:7" ht="26" x14ac:dyDescent="0.35">
      <c r="A181" s="15">
        <v>59</v>
      </c>
      <c r="B181" s="15" t="s">
        <v>198</v>
      </c>
      <c r="C181" s="7">
        <v>1792743133001</v>
      </c>
      <c r="D181" s="33">
        <v>1680</v>
      </c>
      <c r="E181" s="7">
        <v>1</v>
      </c>
      <c r="F181" s="23" t="s">
        <v>197</v>
      </c>
      <c r="G181" s="15" t="s">
        <v>58</v>
      </c>
    </row>
    <row r="182" spans="1:7" ht="26" x14ac:dyDescent="0.35">
      <c r="A182" s="15">
        <v>60</v>
      </c>
      <c r="B182" s="15" t="s">
        <v>200</v>
      </c>
      <c r="C182" s="7">
        <v>1704679818001</v>
      </c>
      <c r="D182" s="14">
        <v>1564</v>
      </c>
      <c r="E182" s="7">
        <v>1</v>
      </c>
      <c r="F182" s="23" t="s">
        <v>199</v>
      </c>
      <c r="G182" s="15" t="s">
        <v>58</v>
      </c>
    </row>
    <row r="183" spans="1:7" x14ac:dyDescent="0.35">
      <c r="A183" s="64">
        <v>61</v>
      </c>
      <c r="B183" s="37" t="s">
        <v>202</v>
      </c>
      <c r="C183" s="34">
        <v>1801242700001</v>
      </c>
      <c r="D183" s="39">
        <f>3803.5+5002.14+8765.76</f>
        <v>17571.400000000001</v>
      </c>
      <c r="E183" s="34">
        <v>3</v>
      </c>
      <c r="F183" s="23" t="s">
        <v>201</v>
      </c>
      <c r="G183" s="15" t="s">
        <v>58</v>
      </c>
    </row>
    <row r="184" spans="1:7" x14ac:dyDescent="0.35">
      <c r="A184" s="65"/>
      <c r="B184" s="42"/>
      <c r="C184" s="35"/>
      <c r="D184" s="40"/>
      <c r="E184" s="35"/>
      <c r="F184" s="23" t="s">
        <v>252</v>
      </c>
      <c r="G184" s="15" t="s">
        <v>58</v>
      </c>
    </row>
    <row r="185" spans="1:7" x14ac:dyDescent="0.35">
      <c r="A185" s="66"/>
      <c r="B185" s="38"/>
      <c r="C185" s="36"/>
      <c r="D185" s="41"/>
      <c r="E185" s="36"/>
      <c r="F185" s="23" t="s">
        <v>253</v>
      </c>
      <c r="G185" s="15" t="s">
        <v>58</v>
      </c>
    </row>
    <row r="186" spans="1:7" x14ac:dyDescent="0.35">
      <c r="A186" s="15">
        <v>62</v>
      </c>
      <c r="B186" s="15" t="s">
        <v>204</v>
      </c>
      <c r="C186" s="7" t="s">
        <v>203</v>
      </c>
      <c r="D186" s="14">
        <v>3980.12</v>
      </c>
      <c r="E186" s="7">
        <v>1</v>
      </c>
      <c r="F186" s="23" t="s">
        <v>205</v>
      </c>
      <c r="G186" s="15" t="s">
        <v>59</v>
      </c>
    </row>
    <row r="187" spans="1:7" x14ac:dyDescent="0.35">
      <c r="A187" s="15">
        <v>63</v>
      </c>
      <c r="B187" s="15" t="s">
        <v>206</v>
      </c>
      <c r="C187" s="7">
        <v>1791207653001</v>
      </c>
      <c r="D187" s="14">
        <v>6175</v>
      </c>
      <c r="E187" s="7">
        <v>1</v>
      </c>
      <c r="F187" s="23" t="s">
        <v>207</v>
      </c>
      <c r="G187" s="15" t="s">
        <v>59</v>
      </c>
    </row>
    <row r="188" spans="1:7" x14ac:dyDescent="0.35">
      <c r="A188" s="15">
        <v>64</v>
      </c>
      <c r="B188" s="15" t="s">
        <v>208</v>
      </c>
      <c r="C188" s="7">
        <v>1715460349001</v>
      </c>
      <c r="D188" s="14">
        <v>1680</v>
      </c>
      <c r="E188" s="7">
        <v>1</v>
      </c>
      <c r="F188" s="23" t="s">
        <v>209</v>
      </c>
      <c r="G188" s="15" t="s">
        <v>59</v>
      </c>
    </row>
    <row r="189" spans="1:7" ht="25.5" customHeight="1" x14ac:dyDescent="0.35">
      <c r="A189" s="37">
        <v>65</v>
      </c>
      <c r="B189" s="37" t="s">
        <v>210</v>
      </c>
      <c r="C189" s="34">
        <v>1712947082001</v>
      </c>
      <c r="D189" s="39">
        <f>4304.92+2320+5099.5</f>
        <v>11724.42</v>
      </c>
      <c r="E189" s="34">
        <v>3</v>
      </c>
      <c r="F189" s="23" t="s">
        <v>211</v>
      </c>
      <c r="G189" s="15" t="s">
        <v>59</v>
      </c>
    </row>
    <row r="190" spans="1:7" x14ac:dyDescent="0.35">
      <c r="A190" s="42"/>
      <c r="B190" s="42"/>
      <c r="C190" s="35"/>
      <c r="D190" s="40"/>
      <c r="E190" s="35"/>
      <c r="F190" s="23" t="s">
        <v>224</v>
      </c>
      <c r="G190" s="15" t="s">
        <v>59</v>
      </c>
    </row>
    <row r="191" spans="1:7" x14ac:dyDescent="0.35">
      <c r="A191" s="38"/>
      <c r="B191" s="38"/>
      <c r="C191" s="36"/>
      <c r="D191" s="41"/>
      <c r="E191" s="36"/>
      <c r="F191" s="23" t="s">
        <v>455</v>
      </c>
      <c r="G191" s="15" t="s">
        <v>59</v>
      </c>
    </row>
    <row r="192" spans="1:7" x14ac:dyDescent="0.35">
      <c r="A192" s="15">
        <v>66</v>
      </c>
      <c r="B192" s="15" t="s">
        <v>213</v>
      </c>
      <c r="C192" s="7">
        <v>1716786007001</v>
      </c>
      <c r="D192" s="14">
        <v>6000</v>
      </c>
      <c r="E192" s="7">
        <v>1</v>
      </c>
      <c r="F192" s="23" t="s">
        <v>212</v>
      </c>
      <c r="G192" s="15" t="s">
        <v>59</v>
      </c>
    </row>
    <row r="193" spans="1:7" ht="26" x14ac:dyDescent="0.35">
      <c r="A193" s="15">
        <v>67</v>
      </c>
      <c r="B193" s="15" t="s">
        <v>215</v>
      </c>
      <c r="C193" s="7">
        <v>1792257344001</v>
      </c>
      <c r="D193" s="14">
        <v>5562.14</v>
      </c>
      <c r="E193" s="7">
        <v>1</v>
      </c>
      <c r="F193" s="23" t="s">
        <v>214</v>
      </c>
      <c r="G193" s="15" t="s">
        <v>59</v>
      </c>
    </row>
    <row r="194" spans="1:7" x14ac:dyDescent="0.35">
      <c r="A194" s="15">
        <v>68</v>
      </c>
      <c r="B194" s="15" t="s">
        <v>217</v>
      </c>
      <c r="C194" s="7">
        <v>1708546799001</v>
      </c>
      <c r="D194" s="14">
        <v>6762</v>
      </c>
      <c r="E194" s="7">
        <v>1</v>
      </c>
      <c r="F194" s="23" t="s">
        <v>216</v>
      </c>
      <c r="G194" s="15" t="s">
        <v>59</v>
      </c>
    </row>
    <row r="195" spans="1:7" ht="26" x14ac:dyDescent="0.35">
      <c r="A195" s="15">
        <v>69</v>
      </c>
      <c r="B195" s="15" t="s">
        <v>218</v>
      </c>
      <c r="C195" s="7">
        <v>1707277966001</v>
      </c>
      <c r="D195" s="14">
        <v>3600</v>
      </c>
      <c r="E195" s="7">
        <v>1</v>
      </c>
      <c r="F195" s="23" t="s">
        <v>219</v>
      </c>
      <c r="G195" s="15" t="s">
        <v>59</v>
      </c>
    </row>
    <row r="196" spans="1:7" x14ac:dyDescent="0.35">
      <c r="A196" s="37">
        <v>70</v>
      </c>
      <c r="B196" s="37" t="s">
        <v>220</v>
      </c>
      <c r="C196" s="34">
        <v>1105072209001</v>
      </c>
      <c r="D196" s="39">
        <f>6731.5+4567.5</f>
        <v>11299</v>
      </c>
      <c r="E196" s="34">
        <v>2</v>
      </c>
      <c r="F196" s="23" t="s">
        <v>221</v>
      </c>
      <c r="G196" s="15" t="s">
        <v>59</v>
      </c>
    </row>
    <row r="197" spans="1:7" x14ac:dyDescent="0.35">
      <c r="A197" s="38"/>
      <c r="B197" s="38"/>
      <c r="C197" s="36"/>
      <c r="D197" s="41"/>
      <c r="E197" s="36"/>
      <c r="F197" s="23" t="s">
        <v>480</v>
      </c>
      <c r="G197" s="15" t="s">
        <v>59</v>
      </c>
    </row>
    <row r="198" spans="1:7" ht="26" x14ac:dyDescent="0.35">
      <c r="A198" s="15">
        <v>71</v>
      </c>
      <c r="B198" s="15" t="s">
        <v>222</v>
      </c>
      <c r="C198" s="7">
        <v>1792697948001</v>
      </c>
      <c r="D198" s="14">
        <v>5077.5</v>
      </c>
      <c r="E198" s="7">
        <v>1</v>
      </c>
      <c r="F198" s="23" t="s">
        <v>223</v>
      </c>
      <c r="G198" s="15" t="s">
        <v>59</v>
      </c>
    </row>
    <row r="199" spans="1:7" x14ac:dyDescent="0.35">
      <c r="A199" s="37">
        <v>72</v>
      </c>
      <c r="B199" s="37" t="s">
        <v>225</v>
      </c>
      <c r="C199" s="34">
        <v>1708966435001</v>
      </c>
      <c r="D199" s="39">
        <f>1284.99+6742.75</f>
        <v>8027.74</v>
      </c>
      <c r="E199" s="34">
        <v>2</v>
      </c>
      <c r="F199" s="23" t="s">
        <v>226</v>
      </c>
      <c r="G199" s="15" t="s">
        <v>59</v>
      </c>
    </row>
    <row r="200" spans="1:7" x14ac:dyDescent="0.35">
      <c r="A200" s="38"/>
      <c r="B200" s="38"/>
      <c r="C200" s="36"/>
      <c r="D200" s="41"/>
      <c r="E200" s="36"/>
      <c r="F200" s="23" t="s">
        <v>456</v>
      </c>
      <c r="G200" s="15" t="s">
        <v>59</v>
      </c>
    </row>
    <row r="201" spans="1:7" x14ac:dyDescent="0.35">
      <c r="A201" s="37">
        <v>73</v>
      </c>
      <c r="B201" s="37" t="s">
        <v>228</v>
      </c>
      <c r="C201" s="34">
        <v>1705074530001</v>
      </c>
      <c r="D201" s="39">
        <f>5900+16437.5</f>
        <v>22337.5</v>
      </c>
      <c r="E201" s="34">
        <v>2</v>
      </c>
      <c r="F201" s="23" t="s">
        <v>227</v>
      </c>
      <c r="G201" s="15" t="s">
        <v>59</v>
      </c>
    </row>
    <row r="202" spans="1:7" x14ac:dyDescent="0.35">
      <c r="A202" s="38"/>
      <c r="B202" s="38"/>
      <c r="C202" s="36"/>
      <c r="D202" s="41"/>
      <c r="E202" s="36"/>
      <c r="F202" s="23" t="s">
        <v>377</v>
      </c>
      <c r="G202" s="15" t="s">
        <v>20</v>
      </c>
    </row>
    <row r="203" spans="1:7" x14ac:dyDescent="0.35">
      <c r="A203" s="15">
        <v>74</v>
      </c>
      <c r="B203" s="15" t="s">
        <v>229</v>
      </c>
      <c r="C203" s="7">
        <v>1713654679001</v>
      </c>
      <c r="D203" s="14">
        <v>4501.76</v>
      </c>
      <c r="E203" s="7">
        <v>1</v>
      </c>
      <c r="F203" s="23" t="s">
        <v>230</v>
      </c>
      <c r="G203" s="15" t="s">
        <v>59</v>
      </c>
    </row>
    <row r="204" spans="1:7" x14ac:dyDescent="0.35">
      <c r="A204" s="15">
        <v>75</v>
      </c>
      <c r="B204" s="15" t="s">
        <v>231</v>
      </c>
      <c r="C204" s="7">
        <v>1717268617001</v>
      </c>
      <c r="D204" s="14">
        <v>6052.65</v>
      </c>
      <c r="E204" s="7">
        <v>1</v>
      </c>
      <c r="F204" s="23" t="s">
        <v>232</v>
      </c>
      <c r="G204" s="15" t="s">
        <v>59</v>
      </c>
    </row>
    <row r="205" spans="1:7" x14ac:dyDescent="0.35">
      <c r="A205" s="15">
        <v>76</v>
      </c>
      <c r="B205" s="15" t="s">
        <v>234</v>
      </c>
      <c r="C205" s="7">
        <v>2100059308001</v>
      </c>
      <c r="D205" s="14">
        <v>4675</v>
      </c>
      <c r="E205" s="7">
        <v>1</v>
      </c>
      <c r="F205" s="23" t="s">
        <v>233</v>
      </c>
      <c r="G205" s="15" t="s">
        <v>59</v>
      </c>
    </row>
    <row r="206" spans="1:7" ht="26" x14ac:dyDescent="0.35">
      <c r="A206" s="15">
        <v>77</v>
      </c>
      <c r="B206" s="15" t="s">
        <v>235</v>
      </c>
      <c r="C206" s="7">
        <v>1791353064001</v>
      </c>
      <c r="D206" s="14">
        <v>220</v>
      </c>
      <c r="E206" s="7">
        <v>1</v>
      </c>
      <c r="F206" s="23" t="s">
        <v>236</v>
      </c>
      <c r="G206" s="15" t="s">
        <v>59</v>
      </c>
    </row>
    <row r="207" spans="1:7" ht="26" x14ac:dyDescent="0.35">
      <c r="A207" s="15">
        <v>78</v>
      </c>
      <c r="B207" s="15" t="s">
        <v>238</v>
      </c>
      <c r="C207" s="7">
        <v>17681525600011</v>
      </c>
      <c r="D207" s="14">
        <v>423037.7</v>
      </c>
      <c r="E207" s="7">
        <v>1</v>
      </c>
      <c r="F207" s="23" t="s">
        <v>237</v>
      </c>
      <c r="G207" s="15" t="s">
        <v>42</v>
      </c>
    </row>
    <row r="208" spans="1:7" x14ac:dyDescent="0.35">
      <c r="A208" s="15">
        <v>79</v>
      </c>
      <c r="B208" s="15" t="s">
        <v>239</v>
      </c>
      <c r="C208" s="7">
        <v>1791226054001</v>
      </c>
      <c r="D208" s="14">
        <v>229556.46</v>
      </c>
      <c r="E208" s="7">
        <v>1</v>
      </c>
      <c r="F208" s="23" t="s">
        <v>240</v>
      </c>
      <c r="G208" s="15" t="s">
        <v>72</v>
      </c>
    </row>
    <row r="209" spans="1:7" x14ac:dyDescent="0.35">
      <c r="A209" s="37">
        <v>80</v>
      </c>
      <c r="B209" s="37" t="s">
        <v>241</v>
      </c>
      <c r="C209" s="34">
        <v>1791945476001</v>
      </c>
      <c r="D209" s="39">
        <f>9520+17260</f>
        <v>26780</v>
      </c>
      <c r="E209" s="34">
        <v>2</v>
      </c>
      <c r="F209" s="23" t="s">
        <v>242</v>
      </c>
      <c r="G209" s="15" t="s">
        <v>243</v>
      </c>
    </row>
    <row r="210" spans="1:7" x14ac:dyDescent="0.35">
      <c r="A210" s="38"/>
      <c r="B210" s="38"/>
      <c r="C210" s="36"/>
      <c r="D210" s="41"/>
      <c r="E210" s="36"/>
      <c r="F210" s="23" t="s">
        <v>291</v>
      </c>
      <c r="G210" s="15" t="s">
        <v>243</v>
      </c>
    </row>
    <row r="211" spans="1:7" ht="26" x14ac:dyDescent="0.35">
      <c r="A211" s="15">
        <v>81</v>
      </c>
      <c r="B211" s="15" t="s">
        <v>244</v>
      </c>
      <c r="C211" s="7">
        <v>1791768507001</v>
      </c>
      <c r="D211" s="14">
        <v>147871</v>
      </c>
      <c r="E211" s="7">
        <v>1</v>
      </c>
      <c r="F211" s="23" t="s">
        <v>245</v>
      </c>
      <c r="G211" s="15" t="s">
        <v>20</v>
      </c>
    </row>
    <row r="212" spans="1:7" x14ac:dyDescent="0.35">
      <c r="A212" s="37">
        <v>82</v>
      </c>
      <c r="B212" s="37" t="s">
        <v>246</v>
      </c>
      <c r="C212" s="34">
        <v>1790931676001</v>
      </c>
      <c r="D212" s="39">
        <f>609335.84+353429+1500</f>
        <v>964264.84</v>
      </c>
      <c r="E212" s="34">
        <v>3</v>
      </c>
      <c r="F212" s="23" t="s">
        <v>247</v>
      </c>
      <c r="G212" s="15" t="s">
        <v>42</v>
      </c>
    </row>
    <row r="213" spans="1:7" x14ac:dyDescent="0.35">
      <c r="A213" s="42"/>
      <c r="B213" s="42"/>
      <c r="C213" s="35"/>
      <c r="D213" s="40"/>
      <c r="E213" s="35"/>
      <c r="F213" s="23" t="s">
        <v>478</v>
      </c>
      <c r="G213" s="15" t="s">
        <v>20</v>
      </c>
    </row>
    <row r="214" spans="1:7" x14ac:dyDescent="0.35">
      <c r="A214" s="38"/>
      <c r="B214" s="38"/>
      <c r="C214" s="36"/>
      <c r="D214" s="41"/>
      <c r="E214" s="36"/>
      <c r="F214" s="27" t="s">
        <v>656</v>
      </c>
      <c r="G214" s="27" t="s">
        <v>59</v>
      </c>
    </row>
    <row r="215" spans="1:7" x14ac:dyDescent="0.35">
      <c r="A215" s="15">
        <v>83</v>
      </c>
      <c r="B215" s="15" t="s">
        <v>249</v>
      </c>
      <c r="C215" s="7">
        <v>1792364612001</v>
      </c>
      <c r="D215" s="14">
        <v>133920</v>
      </c>
      <c r="E215" s="7">
        <v>1</v>
      </c>
      <c r="F215" s="23" t="s">
        <v>248</v>
      </c>
      <c r="G215" s="15" t="s">
        <v>42</v>
      </c>
    </row>
    <row r="216" spans="1:7" ht="26" x14ac:dyDescent="0.35">
      <c r="A216" s="15">
        <v>84</v>
      </c>
      <c r="B216" s="15" t="s">
        <v>250</v>
      </c>
      <c r="C216" s="7" t="s">
        <v>254</v>
      </c>
      <c r="D216" s="14">
        <v>352000</v>
      </c>
      <c r="E216" s="7">
        <v>1</v>
      </c>
      <c r="F216" s="23" t="s">
        <v>251</v>
      </c>
      <c r="G216" s="15" t="s">
        <v>20</v>
      </c>
    </row>
    <row r="217" spans="1:7" x14ac:dyDescent="0.35">
      <c r="A217" s="37">
        <v>85</v>
      </c>
      <c r="B217" s="37" t="s">
        <v>255</v>
      </c>
      <c r="C217" s="34">
        <v>1706647821001</v>
      </c>
      <c r="D217" s="39">
        <f>1984+89984.06</f>
        <v>91968.06</v>
      </c>
      <c r="E217" s="34">
        <v>2</v>
      </c>
      <c r="F217" s="23" t="s">
        <v>256</v>
      </c>
      <c r="G217" s="15" t="s">
        <v>59</v>
      </c>
    </row>
    <row r="218" spans="1:7" x14ac:dyDescent="0.35">
      <c r="A218" s="38"/>
      <c r="B218" s="38"/>
      <c r="C218" s="36"/>
      <c r="D218" s="41"/>
      <c r="E218" s="36"/>
      <c r="F218" s="23" t="s">
        <v>463</v>
      </c>
      <c r="G218" s="15" t="s">
        <v>20</v>
      </c>
    </row>
    <row r="219" spans="1:7" x14ac:dyDescent="0.35">
      <c r="A219" s="15">
        <v>86</v>
      </c>
      <c r="B219" s="15" t="s">
        <v>258</v>
      </c>
      <c r="C219" s="7">
        <v>1791241398001</v>
      </c>
      <c r="D219" s="14">
        <v>2229.58</v>
      </c>
      <c r="E219" s="7">
        <v>1</v>
      </c>
      <c r="F219" s="23" t="s">
        <v>257</v>
      </c>
      <c r="G219" s="15" t="s">
        <v>59</v>
      </c>
    </row>
    <row r="220" spans="1:7" x14ac:dyDescent="0.35">
      <c r="A220" s="15">
        <v>87</v>
      </c>
      <c r="B220" s="15" t="s">
        <v>260</v>
      </c>
      <c r="C220" s="7">
        <v>1804373056001</v>
      </c>
      <c r="D220" s="14">
        <v>1688.7</v>
      </c>
      <c r="E220" s="7">
        <v>1</v>
      </c>
      <c r="F220" s="23" t="s">
        <v>259</v>
      </c>
      <c r="G220" s="15" t="s">
        <v>59</v>
      </c>
    </row>
    <row r="221" spans="1:7" ht="26" x14ac:dyDescent="0.35">
      <c r="A221" s="15">
        <v>88</v>
      </c>
      <c r="B221" s="15" t="s">
        <v>261</v>
      </c>
      <c r="C221" s="7">
        <v>1791791630001</v>
      </c>
      <c r="D221" s="14">
        <v>1800</v>
      </c>
      <c r="E221" s="7">
        <v>1</v>
      </c>
      <c r="F221" s="23" t="s">
        <v>262</v>
      </c>
      <c r="G221" s="15" t="s">
        <v>59</v>
      </c>
    </row>
    <row r="222" spans="1:7" x14ac:dyDescent="0.35">
      <c r="A222" s="15">
        <v>89</v>
      </c>
      <c r="B222" s="15" t="s">
        <v>264</v>
      </c>
      <c r="C222" s="7">
        <v>1709787418</v>
      </c>
      <c r="D222" s="14">
        <v>1068</v>
      </c>
      <c r="E222" s="7">
        <v>1</v>
      </c>
      <c r="F222" s="23" t="s">
        <v>263</v>
      </c>
      <c r="G222" s="15" t="s">
        <v>59</v>
      </c>
    </row>
    <row r="223" spans="1:7" ht="26" x14ac:dyDescent="0.35">
      <c r="A223" s="15">
        <v>90</v>
      </c>
      <c r="B223" s="15" t="s">
        <v>266</v>
      </c>
      <c r="C223" s="7">
        <v>1721985248001</v>
      </c>
      <c r="D223" s="14">
        <v>4424</v>
      </c>
      <c r="E223" s="7">
        <v>1</v>
      </c>
      <c r="F223" s="23" t="s">
        <v>265</v>
      </c>
      <c r="G223" s="15" t="s">
        <v>59</v>
      </c>
    </row>
    <row r="224" spans="1:7" x14ac:dyDescent="0.35">
      <c r="A224" s="37">
        <v>91</v>
      </c>
      <c r="B224" s="37" t="s">
        <v>267</v>
      </c>
      <c r="C224" s="34">
        <v>1792436109001</v>
      </c>
      <c r="D224" s="39">
        <f>47420+448742.84+6381.92</f>
        <v>502544.76</v>
      </c>
      <c r="E224" s="34">
        <v>3</v>
      </c>
      <c r="F224" s="23" t="s">
        <v>268</v>
      </c>
      <c r="G224" s="15" t="s">
        <v>42</v>
      </c>
    </row>
    <row r="225" spans="1:7" x14ac:dyDescent="0.35">
      <c r="A225" s="42"/>
      <c r="B225" s="42"/>
      <c r="C225" s="35"/>
      <c r="D225" s="40"/>
      <c r="E225" s="35"/>
      <c r="F225" s="23" t="s">
        <v>273</v>
      </c>
      <c r="G225" s="15" t="s">
        <v>20</v>
      </c>
    </row>
    <row r="226" spans="1:7" x14ac:dyDescent="0.35">
      <c r="A226" s="38"/>
      <c r="B226" s="38"/>
      <c r="C226" s="36"/>
      <c r="D226" s="41"/>
      <c r="E226" s="36"/>
      <c r="F226" s="23" t="s">
        <v>363</v>
      </c>
      <c r="G226" s="15" t="s">
        <v>59</v>
      </c>
    </row>
    <row r="227" spans="1:7" x14ac:dyDescent="0.35">
      <c r="A227" s="15">
        <v>92</v>
      </c>
      <c r="B227" s="15" t="s">
        <v>270</v>
      </c>
      <c r="C227" s="7">
        <v>1790043800001</v>
      </c>
      <c r="D227" s="14">
        <v>12366.96</v>
      </c>
      <c r="E227" s="7">
        <v>1</v>
      </c>
      <c r="F227" s="23" t="s">
        <v>269</v>
      </c>
      <c r="G227" s="15" t="s">
        <v>42</v>
      </c>
    </row>
    <row r="228" spans="1:7" ht="26" x14ac:dyDescent="0.35">
      <c r="A228" s="15">
        <v>93</v>
      </c>
      <c r="B228" s="15" t="s">
        <v>272</v>
      </c>
      <c r="C228" s="7">
        <v>17681878600011</v>
      </c>
      <c r="D228" s="14">
        <v>133920</v>
      </c>
      <c r="E228" s="7">
        <v>1</v>
      </c>
      <c r="F228" s="23" t="s">
        <v>271</v>
      </c>
      <c r="G228" s="15" t="s">
        <v>42</v>
      </c>
    </row>
    <row r="229" spans="1:7" x14ac:dyDescent="0.35">
      <c r="A229" s="15">
        <v>94</v>
      </c>
      <c r="B229" s="15" t="s">
        <v>275</v>
      </c>
      <c r="C229" s="7">
        <v>1891748376001</v>
      </c>
      <c r="D229" s="14">
        <v>435002.27</v>
      </c>
      <c r="E229" s="7">
        <v>1</v>
      </c>
      <c r="F229" s="23" t="s">
        <v>274</v>
      </c>
      <c r="G229" s="15" t="s">
        <v>20</v>
      </c>
    </row>
    <row r="230" spans="1:7" x14ac:dyDescent="0.35">
      <c r="A230" s="15">
        <v>95</v>
      </c>
      <c r="B230" s="15" t="s">
        <v>277</v>
      </c>
      <c r="C230" s="7">
        <v>1804711826001</v>
      </c>
      <c r="D230" s="14">
        <v>6988</v>
      </c>
      <c r="E230" s="7">
        <v>1</v>
      </c>
      <c r="F230" s="23" t="s">
        <v>276</v>
      </c>
      <c r="G230" s="15" t="s">
        <v>20</v>
      </c>
    </row>
    <row r="231" spans="1:7" x14ac:dyDescent="0.35">
      <c r="A231" s="15">
        <v>96</v>
      </c>
      <c r="B231" s="15" t="s">
        <v>280</v>
      </c>
      <c r="C231" s="7">
        <v>1791290151001</v>
      </c>
      <c r="D231" s="14">
        <v>6000</v>
      </c>
      <c r="E231" s="7">
        <v>1</v>
      </c>
      <c r="F231" s="23" t="s">
        <v>279</v>
      </c>
      <c r="G231" s="15" t="s">
        <v>20</v>
      </c>
    </row>
    <row r="232" spans="1:7" x14ac:dyDescent="0.35">
      <c r="A232" s="15">
        <v>97</v>
      </c>
      <c r="B232" s="15" t="s">
        <v>282</v>
      </c>
      <c r="C232" s="7">
        <v>1711058444001</v>
      </c>
      <c r="D232" s="14">
        <v>13800</v>
      </c>
      <c r="E232" s="7">
        <v>1</v>
      </c>
      <c r="F232" s="23" t="s">
        <v>281</v>
      </c>
      <c r="G232" s="15" t="s">
        <v>20</v>
      </c>
    </row>
    <row r="233" spans="1:7" x14ac:dyDescent="0.35">
      <c r="A233" s="15">
        <v>98</v>
      </c>
      <c r="B233" s="15" t="s">
        <v>284</v>
      </c>
      <c r="C233" s="7" t="s">
        <v>283</v>
      </c>
      <c r="D233" s="14">
        <v>142678.56</v>
      </c>
      <c r="E233" s="7">
        <v>1</v>
      </c>
      <c r="F233" s="23" t="s">
        <v>285</v>
      </c>
      <c r="G233" s="15" t="s">
        <v>20</v>
      </c>
    </row>
    <row r="234" spans="1:7" ht="39" x14ac:dyDescent="0.35">
      <c r="A234" s="15">
        <v>99</v>
      </c>
      <c r="B234" s="15" t="s">
        <v>287</v>
      </c>
      <c r="C234" s="7">
        <v>1792850851001</v>
      </c>
      <c r="D234" s="14">
        <v>34760</v>
      </c>
      <c r="E234" s="7">
        <v>1</v>
      </c>
      <c r="F234" s="23" t="s">
        <v>286</v>
      </c>
      <c r="G234" s="15" t="s">
        <v>288</v>
      </c>
    </row>
    <row r="235" spans="1:7" x14ac:dyDescent="0.35">
      <c r="A235" s="15">
        <v>100</v>
      </c>
      <c r="B235" s="15" t="s">
        <v>290</v>
      </c>
      <c r="C235" s="7">
        <v>1710323328001</v>
      </c>
      <c r="D235" s="14">
        <v>270000</v>
      </c>
      <c r="E235" s="7">
        <v>1</v>
      </c>
      <c r="F235" s="23" t="s">
        <v>289</v>
      </c>
      <c r="G235" s="15" t="s">
        <v>72</v>
      </c>
    </row>
    <row r="236" spans="1:7" x14ac:dyDescent="0.35">
      <c r="A236" s="15">
        <v>101</v>
      </c>
      <c r="B236" s="15" t="s">
        <v>292</v>
      </c>
      <c r="C236" s="7">
        <v>1723127112001</v>
      </c>
      <c r="D236" s="14">
        <v>5982</v>
      </c>
      <c r="E236" s="7">
        <v>1</v>
      </c>
      <c r="F236" s="23" t="s">
        <v>295</v>
      </c>
      <c r="G236" s="15" t="s">
        <v>59</v>
      </c>
    </row>
    <row r="237" spans="1:7" ht="26" x14ac:dyDescent="0.35">
      <c r="A237" s="15">
        <v>102</v>
      </c>
      <c r="B237" s="15" t="s">
        <v>293</v>
      </c>
      <c r="C237" s="7">
        <v>1791884140001</v>
      </c>
      <c r="D237" s="14">
        <v>5807.49</v>
      </c>
      <c r="E237" s="7">
        <v>1</v>
      </c>
      <c r="F237" s="23" t="s">
        <v>294</v>
      </c>
      <c r="G237" s="15" t="s">
        <v>59</v>
      </c>
    </row>
    <row r="238" spans="1:7" x14ac:dyDescent="0.35">
      <c r="A238" s="15">
        <v>103</v>
      </c>
      <c r="B238" s="15" t="s">
        <v>297</v>
      </c>
      <c r="C238" s="7">
        <v>1713147732001</v>
      </c>
      <c r="D238" s="14">
        <v>26905.279999999999</v>
      </c>
      <c r="E238" s="7">
        <v>1</v>
      </c>
      <c r="F238" s="23" t="s">
        <v>296</v>
      </c>
      <c r="G238" s="15" t="s">
        <v>42</v>
      </c>
    </row>
    <row r="239" spans="1:7" x14ac:dyDescent="0.35">
      <c r="A239" s="15">
        <v>104</v>
      </c>
      <c r="B239" s="15" t="s">
        <v>299</v>
      </c>
      <c r="C239" s="7">
        <v>1791286782001</v>
      </c>
      <c r="D239" s="14">
        <v>120554.82</v>
      </c>
      <c r="E239" s="7">
        <v>1</v>
      </c>
      <c r="F239" s="23" t="s">
        <v>298</v>
      </c>
      <c r="G239" s="15" t="s">
        <v>42</v>
      </c>
    </row>
    <row r="240" spans="1:7" ht="26" x14ac:dyDescent="0.35">
      <c r="A240" s="15">
        <v>105</v>
      </c>
      <c r="B240" s="15" t="s">
        <v>300</v>
      </c>
      <c r="C240" s="7">
        <v>1725042574001</v>
      </c>
      <c r="D240" s="14">
        <v>435.68</v>
      </c>
      <c r="E240" s="7">
        <v>1</v>
      </c>
      <c r="F240" s="23" t="s">
        <v>301</v>
      </c>
      <c r="G240" s="15" t="s">
        <v>58</v>
      </c>
    </row>
    <row r="241" spans="1:7" x14ac:dyDescent="0.35">
      <c r="A241" s="37">
        <v>106</v>
      </c>
      <c r="B241" s="49" t="s">
        <v>302</v>
      </c>
      <c r="C241" s="34">
        <v>1710004605001</v>
      </c>
      <c r="D241" s="39">
        <f>206.65+312.84</f>
        <v>519.49</v>
      </c>
      <c r="E241" s="34">
        <v>2</v>
      </c>
      <c r="F241" s="23" t="s">
        <v>303</v>
      </c>
      <c r="G241" s="15" t="s">
        <v>58</v>
      </c>
    </row>
    <row r="242" spans="1:7" x14ac:dyDescent="0.35">
      <c r="A242" s="38"/>
      <c r="B242" s="50"/>
      <c r="C242" s="36"/>
      <c r="D242" s="41"/>
      <c r="E242" s="36"/>
      <c r="F242" s="23" t="s">
        <v>533</v>
      </c>
      <c r="G242" s="15" t="s">
        <v>58</v>
      </c>
    </row>
    <row r="243" spans="1:7" ht="26" x14ac:dyDescent="0.35">
      <c r="A243" s="15">
        <v>107</v>
      </c>
      <c r="B243" s="15" t="s">
        <v>304</v>
      </c>
      <c r="C243" s="7">
        <v>1792669723001</v>
      </c>
      <c r="D243" s="14">
        <v>683245</v>
      </c>
      <c r="E243" s="7">
        <v>1</v>
      </c>
      <c r="F243" s="23" t="s">
        <v>305</v>
      </c>
      <c r="G243" s="15" t="s">
        <v>20</v>
      </c>
    </row>
    <row r="244" spans="1:7" x14ac:dyDescent="0.35">
      <c r="A244" s="37">
        <v>108</v>
      </c>
      <c r="B244" s="37" t="s">
        <v>306</v>
      </c>
      <c r="C244" s="34">
        <v>1793070000001</v>
      </c>
      <c r="D244" s="39">
        <f>54497+10957+6277.5</f>
        <v>71731.5</v>
      </c>
      <c r="E244" s="34">
        <v>3</v>
      </c>
      <c r="F244" s="23" t="s">
        <v>307</v>
      </c>
      <c r="G244" s="15" t="s">
        <v>20</v>
      </c>
    </row>
    <row r="245" spans="1:7" x14ac:dyDescent="0.35">
      <c r="A245" s="42"/>
      <c r="B245" s="42"/>
      <c r="C245" s="35"/>
      <c r="D245" s="40"/>
      <c r="E245" s="35"/>
      <c r="F245" s="23" t="s">
        <v>613</v>
      </c>
      <c r="G245" s="23" t="s">
        <v>20</v>
      </c>
    </row>
    <row r="246" spans="1:7" x14ac:dyDescent="0.35">
      <c r="A246" s="38"/>
      <c r="B246" s="38"/>
      <c r="C246" s="36"/>
      <c r="D246" s="41"/>
      <c r="E246" s="36"/>
      <c r="F246" s="32" t="s">
        <v>696</v>
      </c>
      <c r="G246" s="32" t="s">
        <v>59</v>
      </c>
    </row>
    <row r="247" spans="1:7" ht="25.5" customHeight="1" x14ac:dyDescent="0.35">
      <c r="A247" s="37">
        <v>109</v>
      </c>
      <c r="B247" s="37" t="s">
        <v>309</v>
      </c>
      <c r="C247" s="34">
        <v>1791249690001</v>
      </c>
      <c r="D247" s="39">
        <f>8978+154890</f>
        <v>163868</v>
      </c>
      <c r="E247" s="34">
        <v>2</v>
      </c>
      <c r="F247" s="23" t="s">
        <v>308</v>
      </c>
      <c r="G247" s="15" t="s">
        <v>20</v>
      </c>
    </row>
    <row r="248" spans="1:7" x14ac:dyDescent="0.35">
      <c r="A248" s="38"/>
      <c r="B248" s="38"/>
      <c r="C248" s="36"/>
      <c r="D248" s="41"/>
      <c r="E248" s="36"/>
      <c r="F248" s="23" t="s">
        <v>310</v>
      </c>
      <c r="G248" s="15" t="s">
        <v>20</v>
      </c>
    </row>
    <row r="249" spans="1:7" x14ac:dyDescent="0.35">
      <c r="A249" s="15">
        <v>110</v>
      </c>
      <c r="B249" s="15" t="s">
        <v>312</v>
      </c>
      <c r="C249" s="7">
        <v>1792508614001</v>
      </c>
      <c r="D249" s="14">
        <v>56999</v>
      </c>
      <c r="E249" s="7">
        <v>1</v>
      </c>
      <c r="F249" s="23" t="s">
        <v>311</v>
      </c>
      <c r="G249" s="15" t="s">
        <v>20</v>
      </c>
    </row>
    <row r="250" spans="1:7" ht="52" x14ac:dyDescent="0.35">
      <c r="A250" s="15">
        <v>111</v>
      </c>
      <c r="B250" s="15" t="s">
        <v>314</v>
      </c>
      <c r="C250" s="7">
        <v>17681112900011</v>
      </c>
      <c r="D250" s="14">
        <v>11860.8</v>
      </c>
      <c r="E250" s="7">
        <v>1</v>
      </c>
      <c r="F250" s="23" t="s">
        <v>313</v>
      </c>
      <c r="G250" s="15" t="s">
        <v>243</v>
      </c>
    </row>
    <row r="251" spans="1:7" ht="26" x14ac:dyDescent="0.35">
      <c r="A251" s="15">
        <v>112</v>
      </c>
      <c r="B251" s="15" t="s">
        <v>316</v>
      </c>
      <c r="C251" s="7">
        <v>1792631610001</v>
      </c>
      <c r="D251" s="14">
        <v>18053.62</v>
      </c>
      <c r="E251" s="7">
        <v>1</v>
      </c>
      <c r="F251" s="23" t="s">
        <v>315</v>
      </c>
      <c r="G251" s="15" t="s">
        <v>20</v>
      </c>
    </row>
    <row r="252" spans="1:7" x14ac:dyDescent="0.35">
      <c r="A252" s="15">
        <v>113</v>
      </c>
      <c r="B252" s="15" t="s">
        <v>318</v>
      </c>
      <c r="C252" s="7">
        <v>1712022159001</v>
      </c>
      <c r="D252" s="14">
        <v>220000</v>
      </c>
      <c r="E252" s="7">
        <v>1</v>
      </c>
      <c r="F252" s="23" t="s">
        <v>317</v>
      </c>
      <c r="G252" s="15" t="s">
        <v>72</v>
      </c>
    </row>
    <row r="253" spans="1:7" ht="26" x14ac:dyDescent="0.35">
      <c r="A253" s="15">
        <v>114</v>
      </c>
      <c r="B253" s="15" t="s">
        <v>320</v>
      </c>
      <c r="C253" s="7">
        <v>1790885186001</v>
      </c>
      <c r="D253" s="14">
        <v>105050</v>
      </c>
      <c r="E253" s="7">
        <v>1</v>
      </c>
      <c r="F253" s="23" t="s">
        <v>319</v>
      </c>
      <c r="G253" s="15" t="s">
        <v>20</v>
      </c>
    </row>
    <row r="254" spans="1:7" ht="26" x14ac:dyDescent="0.35">
      <c r="A254" s="15">
        <v>115</v>
      </c>
      <c r="B254" s="15" t="s">
        <v>323</v>
      </c>
      <c r="C254" s="7">
        <v>1711743706001</v>
      </c>
      <c r="D254" s="14">
        <v>34200</v>
      </c>
      <c r="E254" s="7">
        <v>1</v>
      </c>
      <c r="F254" s="23" t="s">
        <v>322</v>
      </c>
      <c r="G254" s="15" t="s">
        <v>20</v>
      </c>
    </row>
    <row r="255" spans="1:7" ht="26" customHeight="1" x14ac:dyDescent="0.35">
      <c r="A255" s="37">
        <v>116</v>
      </c>
      <c r="B255" s="37" t="s">
        <v>325</v>
      </c>
      <c r="C255" s="34">
        <v>1792377552001</v>
      </c>
      <c r="D255" s="39">
        <f>85000+18500</f>
        <v>103500</v>
      </c>
      <c r="E255" s="34">
        <v>2</v>
      </c>
      <c r="F255" s="23" t="s">
        <v>324</v>
      </c>
      <c r="G255" s="15" t="s">
        <v>72</v>
      </c>
    </row>
    <row r="256" spans="1:7" x14ac:dyDescent="0.35">
      <c r="A256" s="38"/>
      <c r="B256" s="38"/>
      <c r="C256" s="36"/>
      <c r="D256" s="41"/>
      <c r="E256" s="36"/>
      <c r="F256" s="32" t="s">
        <v>708</v>
      </c>
      <c r="G256" s="32" t="s">
        <v>20</v>
      </c>
    </row>
    <row r="257" spans="1:7" x14ac:dyDescent="0.35">
      <c r="A257" s="15">
        <v>117</v>
      </c>
      <c r="B257" s="15" t="s">
        <v>327</v>
      </c>
      <c r="C257" s="7">
        <v>1792932793001</v>
      </c>
      <c r="D257" s="14">
        <v>132900</v>
      </c>
      <c r="E257" s="7">
        <v>1</v>
      </c>
      <c r="F257" s="23" t="s">
        <v>326</v>
      </c>
      <c r="G257" s="15" t="s">
        <v>20</v>
      </c>
    </row>
    <row r="258" spans="1:7" ht="26" x14ac:dyDescent="0.35">
      <c r="A258" s="15">
        <v>118</v>
      </c>
      <c r="B258" s="15" t="s">
        <v>329</v>
      </c>
      <c r="C258" s="7">
        <v>1709134769001</v>
      </c>
      <c r="D258" s="14">
        <v>23433.33</v>
      </c>
      <c r="E258" s="7">
        <v>1</v>
      </c>
      <c r="F258" s="23" t="s">
        <v>328</v>
      </c>
      <c r="G258" s="15" t="s">
        <v>20</v>
      </c>
    </row>
    <row r="259" spans="1:7" x14ac:dyDescent="0.35">
      <c r="A259" s="15">
        <v>119</v>
      </c>
      <c r="B259" s="15" t="s">
        <v>331</v>
      </c>
      <c r="C259" s="7">
        <v>1716595895001</v>
      </c>
      <c r="D259" s="14">
        <v>120997.71</v>
      </c>
      <c r="E259" s="7">
        <v>1</v>
      </c>
      <c r="F259" s="23" t="s">
        <v>330</v>
      </c>
      <c r="G259" s="15" t="s">
        <v>20</v>
      </c>
    </row>
    <row r="260" spans="1:7" x14ac:dyDescent="0.35">
      <c r="A260" s="15">
        <v>120</v>
      </c>
      <c r="B260" s="15" t="s">
        <v>334</v>
      </c>
      <c r="C260" s="7" t="s">
        <v>333</v>
      </c>
      <c r="D260" s="14">
        <v>24947.42</v>
      </c>
      <c r="E260" s="7">
        <v>1</v>
      </c>
      <c r="F260" s="23" t="s">
        <v>332</v>
      </c>
      <c r="G260" s="15" t="s">
        <v>20</v>
      </c>
    </row>
    <row r="261" spans="1:7" ht="39" x14ac:dyDescent="0.35">
      <c r="A261" s="15">
        <v>121</v>
      </c>
      <c r="B261" s="15" t="s">
        <v>336</v>
      </c>
      <c r="C261" s="7">
        <v>17681584100012</v>
      </c>
      <c r="D261" s="14">
        <v>9059.76</v>
      </c>
      <c r="E261" s="7">
        <v>1</v>
      </c>
      <c r="F261" s="23" t="s">
        <v>335</v>
      </c>
      <c r="G261" s="15" t="s">
        <v>42</v>
      </c>
    </row>
    <row r="262" spans="1:7" x14ac:dyDescent="0.35">
      <c r="A262" s="15">
        <v>122</v>
      </c>
      <c r="B262" s="15" t="s">
        <v>338</v>
      </c>
      <c r="C262" s="7">
        <v>1793080057001</v>
      </c>
      <c r="D262" s="14">
        <v>281788.14</v>
      </c>
      <c r="E262" s="7">
        <v>1</v>
      </c>
      <c r="F262" s="23" t="s">
        <v>337</v>
      </c>
      <c r="G262" s="15" t="s">
        <v>42</v>
      </c>
    </row>
    <row r="263" spans="1:7" ht="26" customHeight="1" x14ac:dyDescent="0.35">
      <c r="A263" s="37">
        <v>123</v>
      </c>
      <c r="B263" s="37" t="s">
        <v>340</v>
      </c>
      <c r="C263" s="34">
        <v>1792344050001</v>
      </c>
      <c r="D263" s="39">
        <f>12646.82+249843.13</f>
        <v>262489.95</v>
      </c>
      <c r="E263" s="34">
        <v>2</v>
      </c>
      <c r="F263" s="23" t="s">
        <v>339</v>
      </c>
      <c r="G263" s="15" t="s">
        <v>42</v>
      </c>
    </row>
    <row r="264" spans="1:7" x14ac:dyDescent="0.35">
      <c r="A264" s="38"/>
      <c r="B264" s="38"/>
      <c r="C264" s="36"/>
      <c r="D264" s="41"/>
      <c r="E264" s="36"/>
      <c r="F264" s="23" t="s">
        <v>403</v>
      </c>
      <c r="G264" s="15" t="s">
        <v>42</v>
      </c>
    </row>
    <row r="265" spans="1:7" x14ac:dyDescent="0.35">
      <c r="A265" s="15">
        <v>124</v>
      </c>
      <c r="B265" s="15" t="s">
        <v>342</v>
      </c>
      <c r="C265" s="7">
        <v>1802716413001</v>
      </c>
      <c r="D265" s="14">
        <v>75803.98</v>
      </c>
      <c r="E265" s="7">
        <v>1</v>
      </c>
      <c r="F265" s="23" t="s">
        <v>341</v>
      </c>
      <c r="G265" s="15" t="s">
        <v>19</v>
      </c>
    </row>
    <row r="266" spans="1:7" x14ac:dyDescent="0.35">
      <c r="A266" s="15">
        <v>125</v>
      </c>
      <c r="B266" s="15" t="s">
        <v>346</v>
      </c>
      <c r="C266" s="7">
        <v>1715969547001</v>
      </c>
      <c r="D266" s="14">
        <v>1520</v>
      </c>
      <c r="E266" s="7">
        <v>1</v>
      </c>
      <c r="F266" s="23" t="s">
        <v>343</v>
      </c>
      <c r="G266" s="15" t="s">
        <v>59</v>
      </c>
    </row>
    <row r="267" spans="1:7" x14ac:dyDescent="0.35">
      <c r="A267" s="15">
        <v>126</v>
      </c>
      <c r="B267" s="15" t="s">
        <v>347</v>
      </c>
      <c r="C267" s="7">
        <v>1715790893001</v>
      </c>
      <c r="D267" s="14">
        <v>1068</v>
      </c>
      <c r="E267" s="7">
        <v>1</v>
      </c>
      <c r="F267" s="23" t="s">
        <v>345</v>
      </c>
      <c r="G267" s="15" t="s">
        <v>59</v>
      </c>
    </row>
    <row r="268" spans="1:7" x14ac:dyDescent="0.35">
      <c r="A268" s="15">
        <v>127</v>
      </c>
      <c r="B268" s="15" t="s">
        <v>348</v>
      </c>
      <c r="C268" s="7">
        <v>1001464856001</v>
      </c>
      <c r="D268" s="14">
        <v>3401.78</v>
      </c>
      <c r="E268" s="7">
        <v>1</v>
      </c>
      <c r="F268" s="23" t="s">
        <v>349</v>
      </c>
      <c r="G268" s="15" t="s">
        <v>59</v>
      </c>
    </row>
    <row r="269" spans="1:7" x14ac:dyDescent="0.35">
      <c r="A269" s="15">
        <v>128</v>
      </c>
      <c r="B269" s="15" t="s">
        <v>350</v>
      </c>
      <c r="C269" s="7">
        <v>1728624840001</v>
      </c>
      <c r="D269" s="14">
        <v>892</v>
      </c>
      <c r="E269" s="7">
        <v>1</v>
      </c>
      <c r="F269" s="23" t="s">
        <v>351</v>
      </c>
      <c r="G269" s="15" t="s">
        <v>59</v>
      </c>
    </row>
    <row r="270" spans="1:7" ht="19.5" customHeight="1" x14ac:dyDescent="0.35">
      <c r="A270" s="15">
        <v>129</v>
      </c>
      <c r="B270" s="15" t="s">
        <v>352</v>
      </c>
      <c r="C270" s="7">
        <v>2400103103001</v>
      </c>
      <c r="D270" s="14">
        <v>5568</v>
      </c>
      <c r="E270" s="7">
        <v>1</v>
      </c>
      <c r="F270" s="23" t="s">
        <v>353</v>
      </c>
      <c r="G270" s="15" t="s">
        <v>59</v>
      </c>
    </row>
    <row r="271" spans="1:7" x14ac:dyDescent="0.35">
      <c r="A271" s="15">
        <v>130</v>
      </c>
      <c r="B271" s="15" t="s">
        <v>354</v>
      </c>
      <c r="C271" s="7">
        <v>1703809416001</v>
      </c>
      <c r="D271" s="14">
        <v>6020</v>
      </c>
      <c r="E271" s="7">
        <v>1</v>
      </c>
      <c r="F271" s="23" t="s">
        <v>355</v>
      </c>
      <c r="G271" s="15" t="s">
        <v>59</v>
      </c>
    </row>
    <row r="272" spans="1:7" x14ac:dyDescent="0.35">
      <c r="A272" s="37">
        <v>131</v>
      </c>
      <c r="B272" s="37" t="s">
        <v>356</v>
      </c>
      <c r="C272" s="34">
        <v>1104426125001</v>
      </c>
      <c r="D272" s="39">
        <f>4750+5164.2</f>
        <v>9914.2000000000007</v>
      </c>
      <c r="E272" s="34">
        <v>2</v>
      </c>
      <c r="F272" s="23" t="s">
        <v>357</v>
      </c>
      <c r="G272" s="15" t="s">
        <v>59</v>
      </c>
    </row>
    <row r="273" spans="1:7" x14ac:dyDescent="0.35">
      <c r="A273" s="38"/>
      <c r="B273" s="38"/>
      <c r="C273" s="36"/>
      <c r="D273" s="41"/>
      <c r="E273" s="36"/>
      <c r="F273" s="23" t="s">
        <v>368</v>
      </c>
      <c r="G273" s="15" t="s">
        <v>59</v>
      </c>
    </row>
    <row r="274" spans="1:7" x14ac:dyDescent="0.35">
      <c r="A274" s="15">
        <v>132</v>
      </c>
      <c r="B274" s="15" t="s">
        <v>358</v>
      </c>
      <c r="C274" s="7">
        <v>1719044727001</v>
      </c>
      <c r="D274" s="14">
        <v>6535.29</v>
      </c>
      <c r="E274" s="7">
        <v>1</v>
      </c>
      <c r="F274" s="23" t="s">
        <v>359</v>
      </c>
      <c r="G274" s="15" t="s">
        <v>59</v>
      </c>
    </row>
    <row r="275" spans="1:7" x14ac:dyDescent="0.35">
      <c r="A275" s="15">
        <v>133</v>
      </c>
      <c r="B275" s="15" t="s">
        <v>360</v>
      </c>
      <c r="C275" s="7">
        <v>1791995201001</v>
      </c>
      <c r="D275" s="14">
        <v>3617.21</v>
      </c>
      <c r="E275" s="7">
        <v>1</v>
      </c>
      <c r="F275" s="23" t="s">
        <v>361</v>
      </c>
      <c r="G275" s="15" t="s">
        <v>59</v>
      </c>
    </row>
    <row r="276" spans="1:7" x14ac:dyDescent="0.35">
      <c r="A276" s="15">
        <v>134</v>
      </c>
      <c r="B276" s="15" t="s">
        <v>364</v>
      </c>
      <c r="C276" s="7">
        <v>1726599663001</v>
      </c>
      <c r="D276" s="14">
        <v>2445</v>
      </c>
      <c r="E276" s="7">
        <v>1</v>
      </c>
      <c r="F276" s="23" t="s">
        <v>365</v>
      </c>
      <c r="G276" s="15" t="s">
        <v>59</v>
      </c>
    </row>
    <row r="277" spans="1:7" x14ac:dyDescent="0.35">
      <c r="A277" s="15">
        <v>135</v>
      </c>
      <c r="B277" s="15" t="s">
        <v>370</v>
      </c>
      <c r="C277" s="7">
        <v>1711691319001</v>
      </c>
      <c r="D277" s="14">
        <v>799.99</v>
      </c>
      <c r="E277" s="7">
        <v>1</v>
      </c>
      <c r="F277" s="23" t="s">
        <v>366</v>
      </c>
      <c r="G277" s="15" t="s">
        <v>59</v>
      </c>
    </row>
    <row r="278" spans="1:7" x14ac:dyDescent="0.35">
      <c r="A278" s="15">
        <v>136</v>
      </c>
      <c r="B278" s="15" t="s">
        <v>371</v>
      </c>
      <c r="C278" s="7">
        <v>1793041442001</v>
      </c>
      <c r="D278" s="14">
        <v>5800</v>
      </c>
      <c r="E278" s="7">
        <v>1</v>
      </c>
      <c r="F278" s="23" t="s">
        <v>367</v>
      </c>
      <c r="G278" s="15" t="s">
        <v>59</v>
      </c>
    </row>
    <row r="279" spans="1:7" ht="26" x14ac:dyDescent="0.35">
      <c r="A279" s="15">
        <v>137</v>
      </c>
      <c r="B279" s="15" t="s">
        <v>373</v>
      </c>
      <c r="C279" s="8" t="s">
        <v>372</v>
      </c>
      <c r="D279" s="14">
        <v>2823</v>
      </c>
      <c r="E279" s="7">
        <v>1</v>
      </c>
      <c r="F279" s="23" t="s">
        <v>369</v>
      </c>
      <c r="G279" s="15" t="s">
        <v>59</v>
      </c>
    </row>
    <row r="280" spans="1:7" x14ac:dyDescent="0.35">
      <c r="A280" s="15">
        <v>138</v>
      </c>
      <c r="B280" s="15" t="s">
        <v>376</v>
      </c>
      <c r="C280" s="8">
        <v>1792069904001</v>
      </c>
      <c r="D280" s="14">
        <v>12855.43</v>
      </c>
      <c r="E280" s="7">
        <v>1</v>
      </c>
      <c r="F280" s="23" t="s">
        <v>375</v>
      </c>
      <c r="G280" s="15" t="s">
        <v>20</v>
      </c>
    </row>
    <row r="281" spans="1:7" x14ac:dyDescent="0.35">
      <c r="A281" s="15">
        <v>139</v>
      </c>
      <c r="B281" s="15" t="s">
        <v>379</v>
      </c>
      <c r="C281" s="8">
        <v>1792023726001</v>
      </c>
      <c r="D281" s="14">
        <v>377912.07</v>
      </c>
      <c r="E281" s="7">
        <v>1</v>
      </c>
      <c r="F281" s="23" t="s">
        <v>378</v>
      </c>
      <c r="G281" s="15" t="s">
        <v>20</v>
      </c>
    </row>
    <row r="282" spans="1:7" x14ac:dyDescent="0.35">
      <c r="A282" s="15">
        <v>140</v>
      </c>
      <c r="B282" s="15" t="s">
        <v>381</v>
      </c>
      <c r="C282" s="8">
        <v>1717820714001</v>
      </c>
      <c r="D282" s="14">
        <v>1069.2</v>
      </c>
      <c r="E282" s="7">
        <v>1</v>
      </c>
      <c r="F282" s="23" t="s">
        <v>380</v>
      </c>
      <c r="G282" s="15" t="s">
        <v>243</v>
      </c>
    </row>
    <row r="283" spans="1:7" x14ac:dyDescent="0.35">
      <c r="A283" s="15">
        <v>141</v>
      </c>
      <c r="B283" s="12" t="s">
        <v>383</v>
      </c>
      <c r="C283" s="8" t="s">
        <v>385</v>
      </c>
      <c r="D283" s="14">
        <v>170000</v>
      </c>
      <c r="E283" s="7">
        <v>1</v>
      </c>
      <c r="F283" s="23" t="s">
        <v>382</v>
      </c>
      <c r="G283" s="15" t="s">
        <v>20</v>
      </c>
    </row>
    <row r="284" spans="1:7" ht="26" x14ac:dyDescent="0.35">
      <c r="A284" s="15">
        <v>142</v>
      </c>
      <c r="B284" s="15" t="s">
        <v>386</v>
      </c>
      <c r="C284" s="8">
        <v>1717752131001</v>
      </c>
      <c r="D284" s="14">
        <v>15888</v>
      </c>
      <c r="E284" s="7">
        <v>1</v>
      </c>
      <c r="F284" s="23" t="s">
        <v>384</v>
      </c>
      <c r="G284" s="15" t="s">
        <v>20</v>
      </c>
    </row>
    <row r="285" spans="1:7" ht="26" x14ac:dyDescent="0.35">
      <c r="A285" s="15">
        <v>143</v>
      </c>
      <c r="B285" s="15" t="s">
        <v>388</v>
      </c>
      <c r="C285" s="8">
        <v>1719052134001</v>
      </c>
      <c r="D285" s="14">
        <v>14500</v>
      </c>
      <c r="E285" s="7">
        <v>1</v>
      </c>
      <c r="F285" s="23" t="s">
        <v>387</v>
      </c>
      <c r="G285" s="15" t="s">
        <v>20</v>
      </c>
    </row>
    <row r="286" spans="1:7" x14ac:dyDescent="0.35">
      <c r="A286" s="15">
        <v>144</v>
      </c>
      <c r="B286" s="15" t="s">
        <v>391</v>
      </c>
      <c r="C286" s="8" t="s">
        <v>390</v>
      </c>
      <c r="D286" s="14">
        <v>75350</v>
      </c>
      <c r="E286" s="7">
        <v>1</v>
      </c>
      <c r="F286" s="23" t="s">
        <v>389</v>
      </c>
      <c r="G286" s="15" t="s">
        <v>20</v>
      </c>
    </row>
    <row r="287" spans="1:7" x14ac:dyDescent="0.35">
      <c r="A287" s="15">
        <v>145</v>
      </c>
      <c r="B287" s="15" t="s">
        <v>394</v>
      </c>
      <c r="C287" s="8" t="s">
        <v>393</v>
      </c>
      <c r="D287" s="14">
        <v>22276.3</v>
      </c>
      <c r="E287" s="7">
        <v>1</v>
      </c>
      <c r="F287" s="23" t="s">
        <v>392</v>
      </c>
      <c r="G287" s="15" t="s">
        <v>20</v>
      </c>
    </row>
    <row r="288" spans="1:7" ht="26" x14ac:dyDescent="0.35">
      <c r="A288" s="15">
        <v>146</v>
      </c>
      <c r="B288" s="15" t="s">
        <v>396</v>
      </c>
      <c r="C288" s="8">
        <v>1791257308001</v>
      </c>
      <c r="D288" s="14">
        <v>23258.34</v>
      </c>
      <c r="E288" s="7">
        <v>1</v>
      </c>
      <c r="F288" s="23" t="s">
        <v>395</v>
      </c>
      <c r="G288" s="15" t="s">
        <v>20</v>
      </c>
    </row>
    <row r="289" spans="1:7" x14ac:dyDescent="0.35">
      <c r="A289" s="37">
        <v>147</v>
      </c>
      <c r="B289" s="69" t="s">
        <v>398</v>
      </c>
      <c r="C289" s="56">
        <v>1716983307001</v>
      </c>
      <c r="D289" s="39">
        <f>39463.2+3892.85+38638.64</f>
        <v>81994.69</v>
      </c>
      <c r="E289" s="34">
        <v>3</v>
      </c>
      <c r="F289" s="23" t="s">
        <v>397</v>
      </c>
      <c r="G289" s="15" t="s">
        <v>20</v>
      </c>
    </row>
    <row r="290" spans="1:7" x14ac:dyDescent="0.35">
      <c r="A290" s="42"/>
      <c r="B290" s="78"/>
      <c r="C290" s="79"/>
      <c r="D290" s="40"/>
      <c r="E290" s="35"/>
      <c r="F290" s="23" t="s">
        <v>571</v>
      </c>
      <c r="G290" s="18" t="s">
        <v>59</v>
      </c>
    </row>
    <row r="291" spans="1:7" x14ac:dyDescent="0.35">
      <c r="A291" s="38"/>
      <c r="B291" s="70"/>
      <c r="C291" s="57"/>
      <c r="D291" s="41"/>
      <c r="E291" s="36"/>
      <c r="F291" s="32" t="s">
        <v>709</v>
      </c>
      <c r="G291" s="32" t="s">
        <v>20</v>
      </c>
    </row>
    <row r="292" spans="1:7" ht="39" x14ac:dyDescent="0.35">
      <c r="A292" s="15">
        <v>148</v>
      </c>
      <c r="B292" s="15" t="s">
        <v>400</v>
      </c>
      <c r="C292" s="8">
        <v>1792248582001</v>
      </c>
      <c r="D292" s="14">
        <v>11000</v>
      </c>
      <c r="E292" s="7">
        <v>1</v>
      </c>
      <c r="F292" s="23" t="s">
        <v>399</v>
      </c>
      <c r="G292" s="15" t="s">
        <v>20</v>
      </c>
    </row>
    <row r="293" spans="1:7" x14ac:dyDescent="0.35">
      <c r="A293" s="37">
        <v>149</v>
      </c>
      <c r="B293" s="39" t="s">
        <v>402</v>
      </c>
      <c r="C293" s="56">
        <v>1791987888001</v>
      </c>
      <c r="D293" s="39">
        <f>28644+5252.5</f>
        <v>33896.5</v>
      </c>
      <c r="E293" s="34">
        <v>2</v>
      </c>
      <c r="F293" s="23" t="s">
        <v>401</v>
      </c>
      <c r="G293" s="15" t="s">
        <v>20</v>
      </c>
    </row>
    <row r="294" spans="1:7" x14ac:dyDescent="0.35">
      <c r="A294" s="38"/>
      <c r="B294" s="41"/>
      <c r="C294" s="57"/>
      <c r="D294" s="41"/>
      <c r="E294" s="36"/>
      <c r="F294" s="23" t="s">
        <v>481</v>
      </c>
      <c r="G294" s="15" t="s">
        <v>59</v>
      </c>
    </row>
    <row r="295" spans="1:7" ht="52" x14ac:dyDescent="0.35">
      <c r="A295" s="15">
        <v>150</v>
      </c>
      <c r="B295" s="15" t="s">
        <v>404</v>
      </c>
      <c r="C295" s="8">
        <v>1792812585001</v>
      </c>
      <c r="D295" s="14">
        <v>22780.799999999999</v>
      </c>
      <c r="E295" s="7">
        <v>1</v>
      </c>
      <c r="F295" s="23" t="s">
        <v>405</v>
      </c>
      <c r="G295" s="15" t="s">
        <v>67</v>
      </c>
    </row>
    <row r="296" spans="1:7" x14ac:dyDescent="0.35">
      <c r="A296" s="15">
        <v>151</v>
      </c>
      <c r="B296" s="15" t="s">
        <v>407</v>
      </c>
      <c r="C296" s="8">
        <v>1716897135001</v>
      </c>
      <c r="D296" s="14">
        <v>150407.96</v>
      </c>
      <c r="E296" s="7">
        <v>1</v>
      </c>
      <c r="F296" s="23" t="s">
        <v>406</v>
      </c>
      <c r="G296" s="15" t="s">
        <v>412</v>
      </c>
    </row>
    <row r="297" spans="1:7" x14ac:dyDescent="0.35">
      <c r="A297" s="15">
        <v>152</v>
      </c>
      <c r="B297" s="15" t="s">
        <v>410</v>
      </c>
      <c r="C297" s="8">
        <v>1720606696001</v>
      </c>
      <c r="D297" s="14">
        <v>3900</v>
      </c>
      <c r="E297" s="7">
        <v>1</v>
      </c>
      <c r="F297" s="23" t="s">
        <v>408</v>
      </c>
      <c r="G297" s="15" t="s">
        <v>59</v>
      </c>
    </row>
    <row r="298" spans="1:7" x14ac:dyDescent="0.35">
      <c r="A298" s="15">
        <v>153</v>
      </c>
      <c r="B298" s="15" t="s">
        <v>411</v>
      </c>
      <c r="C298" s="8">
        <v>1709556896001</v>
      </c>
      <c r="D298" s="14">
        <v>6774</v>
      </c>
      <c r="E298" s="7">
        <v>1</v>
      </c>
      <c r="F298" s="23" t="s">
        <v>409</v>
      </c>
      <c r="G298" s="15" t="s">
        <v>59</v>
      </c>
    </row>
    <row r="299" spans="1:7" x14ac:dyDescent="0.35">
      <c r="A299" s="15">
        <v>154</v>
      </c>
      <c r="B299" s="15" t="s">
        <v>414</v>
      </c>
      <c r="C299" s="8">
        <v>1715436984001</v>
      </c>
      <c r="D299" s="14">
        <v>538254.38</v>
      </c>
      <c r="E299" s="7">
        <v>1</v>
      </c>
      <c r="F299" s="23" t="s">
        <v>413</v>
      </c>
      <c r="G299" s="15" t="s">
        <v>415</v>
      </c>
    </row>
    <row r="300" spans="1:7" x14ac:dyDescent="0.35">
      <c r="A300" s="37">
        <v>155</v>
      </c>
      <c r="B300" s="49" t="s">
        <v>422</v>
      </c>
      <c r="C300" s="51">
        <v>1791362160001</v>
      </c>
      <c r="D300" s="39">
        <f>264+33.7716+24.32+2.83+5.58+12.48</f>
        <v>342.98159999999996</v>
      </c>
      <c r="E300" s="34">
        <v>6</v>
      </c>
      <c r="F300" s="23" t="s">
        <v>416</v>
      </c>
      <c r="G300" s="15" t="s">
        <v>58</v>
      </c>
    </row>
    <row r="301" spans="1:7" x14ac:dyDescent="0.35">
      <c r="A301" s="42"/>
      <c r="B301" s="55"/>
      <c r="C301" s="54"/>
      <c r="D301" s="40"/>
      <c r="E301" s="35"/>
      <c r="F301" s="23" t="s">
        <v>417</v>
      </c>
      <c r="G301" s="15" t="s">
        <v>58</v>
      </c>
    </row>
    <row r="302" spans="1:7" x14ac:dyDescent="0.35">
      <c r="A302" s="42"/>
      <c r="B302" s="55"/>
      <c r="C302" s="54"/>
      <c r="D302" s="40"/>
      <c r="E302" s="35"/>
      <c r="F302" s="23" t="s">
        <v>418</v>
      </c>
      <c r="G302" s="15" t="s">
        <v>58</v>
      </c>
    </row>
    <row r="303" spans="1:7" x14ac:dyDescent="0.35">
      <c r="A303" s="42"/>
      <c r="B303" s="55"/>
      <c r="C303" s="54"/>
      <c r="D303" s="40"/>
      <c r="E303" s="35"/>
      <c r="F303" s="23" t="s">
        <v>419</v>
      </c>
      <c r="G303" s="15" t="s">
        <v>58</v>
      </c>
    </row>
    <row r="304" spans="1:7" x14ac:dyDescent="0.35">
      <c r="A304" s="42"/>
      <c r="B304" s="55"/>
      <c r="C304" s="54"/>
      <c r="D304" s="40"/>
      <c r="E304" s="35"/>
      <c r="F304" s="23" t="s">
        <v>420</v>
      </c>
      <c r="G304" s="15" t="s">
        <v>58</v>
      </c>
    </row>
    <row r="305" spans="1:7" x14ac:dyDescent="0.35">
      <c r="A305" s="38"/>
      <c r="B305" s="50"/>
      <c r="C305" s="52"/>
      <c r="D305" s="41"/>
      <c r="E305" s="36"/>
      <c r="F305" s="23" t="s">
        <v>421</v>
      </c>
      <c r="G305" s="15" t="s">
        <v>58</v>
      </c>
    </row>
    <row r="306" spans="1:7" x14ac:dyDescent="0.35">
      <c r="A306" s="37">
        <v>156</v>
      </c>
      <c r="B306" s="49" t="s">
        <v>425</v>
      </c>
      <c r="C306" s="51" t="s">
        <v>426</v>
      </c>
      <c r="D306" s="39">
        <f>124+545.3</f>
        <v>669.3</v>
      </c>
      <c r="E306" s="34">
        <v>2</v>
      </c>
      <c r="F306" s="23" t="s">
        <v>423</v>
      </c>
      <c r="G306" s="15" t="s">
        <v>58</v>
      </c>
    </row>
    <row r="307" spans="1:7" x14ac:dyDescent="0.35">
      <c r="A307" s="38"/>
      <c r="B307" s="50"/>
      <c r="C307" s="52"/>
      <c r="D307" s="41"/>
      <c r="E307" s="36"/>
      <c r="F307" s="23" t="s">
        <v>424</v>
      </c>
      <c r="G307" s="15" t="s">
        <v>58</v>
      </c>
    </row>
    <row r="308" spans="1:7" ht="26" customHeight="1" x14ac:dyDescent="0.35">
      <c r="A308" s="37">
        <v>157</v>
      </c>
      <c r="B308" s="49" t="s">
        <v>427</v>
      </c>
      <c r="C308" s="51">
        <v>1790721450001</v>
      </c>
      <c r="D308" s="53">
        <f>201.6+8.4</f>
        <v>210</v>
      </c>
      <c r="E308" s="34">
        <v>2</v>
      </c>
      <c r="F308" s="23" t="s">
        <v>428</v>
      </c>
      <c r="G308" s="15" t="s">
        <v>58</v>
      </c>
    </row>
    <row r="309" spans="1:7" x14ac:dyDescent="0.35">
      <c r="A309" s="38"/>
      <c r="B309" s="50"/>
      <c r="C309" s="52"/>
      <c r="D309" s="53"/>
      <c r="E309" s="36"/>
      <c r="F309" s="23" t="s">
        <v>429</v>
      </c>
      <c r="G309" s="15" t="s">
        <v>58</v>
      </c>
    </row>
    <row r="310" spans="1:7" x14ac:dyDescent="0.35">
      <c r="A310" s="15">
        <v>158</v>
      </c>
      <c r="B310" s="4" t="s">
        <v>437</v>
      </c>
      <c r="C310" s="13">
        <v>1792308089001</v>
      </c>
      <c r="D310" s="9">
        <v>2.4</v>
      </c>
      <c r="E310" s="7">
        <v>1</v>
      </c>
      <c r="F310" s="23" t="s">
        <v>430</v>
      </c>
      <c r="G310" s="15" t="s">
        <v>58</v>
      </c>
    </row>
    <row r="311" spans="1:7" x14ac:dyDescent="0.35">
      <c r="A311" s="15">
        <v>159</v>
      </c>
      <c r="B311" s="4" t="s">
        <v>438</v>
      </c>
      <c r="C311" s="13">
        <v>1790717658001</v>
      </c>
      <c r="D311" s="9">
        <v>150</v>
      </c>
      <c r="E311" s="7">
        <v>1</v>
      </c>
      <c r="F311" s="23" t="s">
        <v>431</v>
      </c>
      <c r="G311" s="15" t="s">
        <v>58</v>
      </c>
    </row>
    <row r="312" spans="1:7" x14ac:dyDescent="0.35">
      <c r="A312" s="15">
        <v>160</v>
      </c>
      <c r="B312" s="4" t="s">
        <v>439</v>
      </c>
      <c r="C312" s="13" t="s">
        <v>444</v>
      </c>
      <c r="D312" s="9">
        <v>50.0871</v>
      </c>
      <c r="E312" s="7">
        <v>1</v>
      </c>
      <c r="F312" s="23" t="s">
        <v>432</v>
      </c>
      <c r="G312" s="15" t="s">
        <v>58</v>
      </c>
    </row>
    <row r="313" spans="1:7" x14ac:dyDescent="0.35">
      <c r="A313" s="15">
        <v>161</v>
      </c>
      <c r="B313" s="4" t="s">
        <v>440</v>
      </c>
      <c r="C313" s="13" t="s">
        <v>445</v>
      </c>
      <c r="D313" s="9">
        <v>826.15</v>
      </c>
      <c r="E313" s="7">
        <v>1</v>
      </c>
      <c r="F313" s="23" t="s">
        <v>433</v>
      </c>
      <c r="G313" s="15" t="s">
        <v>58</v>
      </c>
    </row>
    <row r="314" spans="1:7" x14ac:dyDescent="0.35">
      <c r="A314" s="15">
        <v>162</v>
      </c>
      <c r="B314" s="4" t="s">
        <v>441</v>
      </c>
      <c r="C314" s="13">
        <v>1792430526001</v>
      </c>
      <c r="D314" s="9">
        <v>3.14</v>
      </c>
      <c r="E314" s="7">
        <v>1</v>
      </c>
      <c r="F314" s="23" t="s">
        <v>434</v>
      </c>
      <c r="G314" s="15" t="s">
        <v>58</v>
      </c>
    </row>
    <row r="315" spans="1:7" x14ac:dyDescent="0.35">
      <c r="A315" s="15">
        <v>163</v>
      </c>
      <c r="B315" s="4" t="s">
        <v>442</v>
      </c>
      <c r="C315" s="13">
        <v>1705424289001</v>
      </c>
      <c r="D315" s="9">
        <v>13534.3</v>
      </c>
      <c r="E315" s="7">
        <v>1</v>
      </c>
      <c r="F315" s="23" t="s">
        <v>435</v>
      </c>
      <c r="G315" s="15" t="s">
        <v>58</v>
      </c>
    </row>
    <row r="316" spans="1:7" x14ac:dyDescent="0.35">
      <c r="A316" s="15">
        <v>164</v>
      </c>
      <c r="B316" s="4" t="s">
        <v>443</v>
      </c>
      <c r="C316" s="13">
        <v>1205994120001</v>
      </c>
      <c r="D316" s="14">
        <v>2643.75</v>
      </c>
      <c r="E316" s="7">
        <v>1</v>
      </c>
      <c r="F316" s="23" t="s">
        <v>436</v>
      </c>
      <c r="G316" s="15" t="s">
        <v>58</v>
      </c>
    </row>
    <row r="317" spans="1:7" x14ac:dyDescent="0.35">
      <c r="A317" s="15">
        <v>165</v>
      </c>
      <c r="B317" s="16" t="s">
        <v>446</v>
      </c>
      <c r="C317" s="13">
        <v>1708261910001</v>
      </c>
      <c r="D317" s="14">
        <v>3300</v>
      </c>
      <c r="E317" s="7">
        <v>1</v>
      </c>
      <c r="F317" s="23" t="s">
        <v>447</v>
      </c>
      <c r="G317" s="15" t="s">
        <v>59</v>
      </c>
    </row>
    <row r="318" spans="1:7" ht="26" x14ac:dyDescent="0.35">
      <c r="A318" s="15">
        <v>166</v>
      </c>
      <c r="B318" s="16" t="s">
        <v>448</v>
      </c>
      <c r="C318" s="13">
        <v>1718411018001</v>
      </c>
      <c r="D318" s="14">
        <v>2228.3000000000002</v>
      </c>
      <c r="E318" s="7">
        <v>1</v>
      </c>
      <c r="F318" s="23" t="s">
        <v>449</v>
      </c>
      <c r="G318" s="15" t="s">
        <v>59</v>
      </c>
    </row>
    <row r="319" spans="1:7" ht="39" x14ac:dyDescent="0.35">
      <c r="A319" s="15">
        <v>167</v>
      </c>
      <c r="B319" s="17" t="s">
        <v>457</v>
      </c>
      <c r="C319" s="13">
        <v>1791740000000</v>
      </c>
      <c r="D319" s="14">
        <v>1330</v>
      </c>
      <c r="E319" s="7">
        <v>1</v>
      </c>
      <c r="F319" s="23" t="s">
        <v>450</v>
      </c>
      <c r="G319" s="15" t="s">
        <v>59</v>
      </c>
    </row>
    <row r="320" spans="1:7" ht="26" x14ac:dyDescent="0.35">
      <c r="A320" s="15">
        <v>168</v>
      </c>
      <c r="B320" s="17" t="s">
        <v>451</v>
      </c>
      <c r="C320" s="13">
        <v>1792450845001</v>
      </c>
      <c r="D320" s="14">
        <v>6416</v>
      </c>
      <c r="E320" s="7">
        <v>1</v>
      </c>
      <c r="F320" s="23" t="s">
        <v>452</v>
      </c>
      <c r="G320" s="15" t="s">
        <v>59</v>
      </c>
    </row>
    <row r="321" spans="1:7" ht="26" x14ac:dyDescent="0.35">
      <c r="A321" s="15">
        <v>169</v>
      </c>
      <c r="B321" s="16" t="s">
        <v>453</v>
      </c>
      <c r="C321" s="13">
        <v>1720247715001</v>
      </c>
      <c r="D321" s="14">
        <v>6720</v>
      </c>
      <c r="E321" s="7">
        <v>1</v>
      </c>
      <c r="F321" s="23" t="s">
        <v>454</v>
      </c>
      <c r="G321" s="15" t="s">
        <v>59</v>
      </c>
    </row>
    <row r="322" spans="1:7" ht="26" x14ac:dyDescent="0.35">
      <c r="A322" s="15">
        <v>170</v>
      </c>
      <c r="B322" s="16" t="s">
        <v>458</v>
      </c>
      <c r="C322" s="13">
        <v>1714773692001</v>
      </c>
      <c r="D322" s="14">
        <v>354900</v>
      </c>
      <c r="E322" s="7">
        <v>1</v>
      </c>
      <c r="F322" s="23" t="s">
        <v>459</v>
      </c>
      <c r="G322" s="15" t="s">
        <v>20</v>
      </c>
    </row>
    <row r="323" spans="1:7" ht="26" x14ac:dyDescent="0.35">
      <c r="A323" s="15">
        <v>171</v>
      </c>
      <c r="B323" s="16" t="s">
        <v>460</v>
      </c>
      <c r="C323" s="13">
        <v>1791964519001</v>
      </c>
      <c r="D323" s="14">
        <v>29191.24</v>
      </c>
      <c r="E323" s="7">
        <v>1</v>
      </c>
      <c r="F323" s="23" t="s">
        <v>461</v>
      </c>
      <c r="G323" s="15" t="s">
        <v>20</v>
      </c>
    </row>
    <row r="324" spans="1:7" x14ac:dyDescent="0.35">
      <c r="A324" s="15">
        <v>172</v>
      </c>
      <c r="B324" s="15" t="s">
        <v>464</v>
      </c>
      <c r="C324" s="8">
        <v>1713509147001</v>
      </c>
      <c r="D324" s="14">
        <v>45472.72</v>
      </c>
      <c r="E324" s="7">
        <v>1</v>
      </c>
      <c r="F324" s="23" t="s">
        <v>465</v>
      </c>
      <c r="G324" s="15" t="s">
        <v>20</v>
      </c>
    </row>
    <row r="325" spans="1:7" x14ac:dyDescent="0.35">
      <c r="A325" s="15">
        <v>173</v>
      </c>
      <c r="B325" s="15" t="s">
        <v>470</v>
      </c>
      <c r="C325" s="8">
        <v>1792774586001</v>
      </c>
      <c r="D325" s="14">
        <v>32383.86</v>
      </c>
      <c r="E325" s="7">
        <v>1</v>
      </c>
      <c r="F325" s="23" t="s">
        <v>471</v>
      </c>
      <c r="G325" s="15" t="s">
        <v>20</v>
      </c>
    </row>
    <row r="326" spans="1:7" x14ac:dyDescent="0.35">
      <c r="A326" s="37">
        <v>174</v>
      </c>
      <c r="B326" s="37" t="s">
        <v>472</v>
      </c>
      <c r="C326" s="56">
        <v>1793181228001</v>
      </c>
      <c r="D326" s="39">
        <f>45474+41014.02+73912</f>
        <v>160400.01999999999</v>
      </c>
      <c r="E326" s="34">
        <v>3</v>
      </c>
      <c r="F326" s="23" t="s">
        <v>473</v>
      </c>
      <c r="G326" s="15" t="s">
        <v>20</v>
      </c>
    </row>
    <row r="327" spans="1:7" x14ac:dyDescent="0.35">
      <c r="A327" s="42"/>
      <c r="B327" s="42"/>
      <c r="C327" s="79"/>
      <c r="D327" s="40"/>
      <c r="E327" s="35"/>
      <c r="F327" s="23" t="s">
        <v>582</v>
      </c>
      <c r="G327" s="23" t="s">
        <v>20</v>
      </c>
    </row>
    <row r="328" spans="1:7" x14ac:dyDescent="0.35">
      <c r="A328" s="38"/>
      <c r="B328" s="38"/>
      <c r="C328" s="57"/>
      <c r="D328" s="41"/>
      <c r="E328" s="36"/>
      <c r="F328" s="32" t="s">
        <v>710</v>
      </c>
      <c r="G328" s="32" t="s">
        <v>20</v>
      </c>
    </row>
    <row r="329" spans="1:7" x14ac:dyDescent="0.35">
      <c r="A329" s="15">
        <v>175</v>
      </c>
      <c r="B329" s="15" t="s">
        <v>474</v>
      </c>
      <c r="C329" s="8">
        <v>1391902026001</v>
      </c>
      <c r="D329" s="14">
        <v>130319.22</v>
      </c>
      <c r="E329" s="7">
        <v>1</v>
      </c>
      <c r="F329" s="23" t="s">
        <v>475</v>
      </c>
      <c r="G329" s="15" t="s">
        <v>42</v>
      </c>
    </row>
    <row r="330" spans="1:7" x14ac:dyDescent="0.35">
      <c r="A330" s="15">
        <v>176</v>
      </c>
      <c r="B330" s="15" t="s">
        <v>476</v>
      </c>
      <c r="C330" s="8">
        <v>1705284378001</v>
      </c>
      <c r="D330" s="14">
        <v>194800</v>
      </c>
      <c r="E330" s="7">
        <v>1</v>
      </c>
      <c r="F330" s="23" t="s">
        <v>477</v>
      </c>
      <c r="G330" s="15" t="s">
        <v>20</v>
      </c>
    </row>
    <row r="331" spans="1:7" x14ac:dyDescent="0.35">
      <c r="A331" s="15">
        <v>177</v>
      </c>
      <c r="B331" s="15" t="s">
        <v>479</v>
      </c>
      <c r="C331" s="8">
        <v>1720025061001</v>
      </c>
      <c r="D331" s="14">
        <v>6700</v>
      </c>
      <c r="E331" s="7">
        <v>1</v>
      </c>
      <c r="F331" s="23" t="s">
        <v>480</v>
      </c>
      <c r="G331" s="15" t="s">
        <v>59</v>
      </c>
    </row>
    <row r="332" spans="1:7" x14ac:dyDescent="0.35">
      <c r="A332" s="15">
        <v>178</v>
      </c>
      <c r="B332" s="15" t="s">
        <v>482</v>
      </c>
      <c r="C332" s="8">
        <v>1792581761001</v>
      </c>
      <c r="D332" s="14">
        <v>4500</v>
      </c>
      <c r="E332" s="7">
        <v>1</v>
      </c>
      <c r="F332" s="23" t="s">
        <v>483</v>
      </c>
      <c r="G332" s="15" t="s">
        <v>59</v>
      </c>
    </row>
    <row r="333" spans="1:7" x14ac:dyDescent="0.35">
      <c r="A333" s="15">
        <v>179</v>
      </c>
      <c r="B333" s="15" t="s">
        <v>484</v>
      </c>
      <c r="C333" s="8">
        <v>1717629123001</v>
      </c>
      <c r="D333" s="14">
        <v>5950</v>
      </c>
      <c r="E333" s="7">
        <v>1</v>
      </c>
      <c r="F333" s="23" t="s">
        <v>485</v>
      </c>
      <c r="G333" s="15" t="s">
        <v>59</v>
      </c>
    </row>
    <row r="334" spans="1:7" x14ac:dyDescent="0.35">
      <c r="A334" s="15">
        <v>180</v>
      </c>
      <c r="B334" s="15" t="s">
        <v>486</v>
      </c>
      <c r="C334" s="20" t="s">
        <v>487</v>
      </c>
      <c r="D334" s="14">
        <v>417</v>
      </c>
      <c r="E334" s="7">
        <v>1</v>
      </c>
      <c r="F334" s="23" t="s">
        <v>488</v>
      </c>
      <c r="G334" s="15" t="s">
        <v>58</v>
      </c>
    </row>
    <row r="335" spans="1:7" x14ac:dyDescent="0.35">
      <c r="A335" s="15">
        <v>181</v>
      </c>
      <c r="B335" s="21" t="s">
        <v>489</v>
      </c>
      <c r="C335" s="20">
        <v>1003653456001</v>
      </c>
      <c r="D335" s="14">
        <v>6666.72</v>
      </c>
      <c r="E335" s="7">
        <v>1</v>
      </c>
      <c r="F335" s="23" t="s">
        <v>490</v>
      </c>
      <c r="G335" s="15" t="s">
        <v>58</v>
      </c>
    </row>
    <row r="336" spans="1:7" x14ac:dyDescent="0.35">
      <c r="A336" s="37">
        <v>182</v>
      </c>
      <c r="B336" s="37" t="s">
        <v>502</v>
      </c>
      <c r="C336" s="43">
        <v>190005070001</v>
      </c>
      <c r="D336" s="39">
        <f>1021.66+765.6+25153.48+4426.56+17705.6+18372+9006+1840.48</f>
        <v>78291.37999999999</v>
      </c>
      <c r="E336" s="34">
        <v>8</v>
      </c>
      <c r="F336" s="23" t="s">
        <v>503</v>
      </c>
      <c r="G336" s="15" t="s">
        <v>58</v>
      </c>
    </row>
    <row r="337" spans="1:7" x14ac:dyDescent="0.35">
      <c r="A337" s="42"/>
      <c r="B337" s="42"/>
      <c r="C337" s="44"/>
      <c r="D337" s="40"/>
      <c r="E337" s="35"/>
      <c r="F337" s="23" t="s">
        <v>504</v>
      </c>
      <c r="G337" s="15" t="s">
        <v>58</v>
      </c>
    </row>
    <row r="338" spans="1:7" x14ac:dyDescent="0.35">
      <c r="A338" s="42"/>
      <c r="B338" s="42"/>
      <c r="C338" s="44"/>
      <c r="D338" s="40"/>
      <c r="E338" s="35"/>
      <c r="F338" s="23" t="s">
        <v>505</v>
      </c>
      <c r="G338" s="15" t="s">
        <v>58</v>
      </c>
    </row>
    <row r="339" spans="1:7" x14ac:dyDescent="0.35">
      <c r="A339" s="42"/>
      <c r="B339" s="42"/>
      <c r="C339" s="44"/>
      <c r="D339" s="40"/>
      <c r="E339" s="35"/>
      <c r="F339" s="23" t="s">
        <v>506</v>
      </c>
      <c r="G339" s="15" t="s">
        <v>58</v>
      </c>
    </row>
    <row r="340" spans="1:7" x14ac:dyDescent="0.35">
      <c r="A340" s="42"/>
      <c r="B340" s="42"/>
      <c r="C340" s="44"/>
      <c r="D340" s="40"/>
      <c r="E340" s="35"/>
      <c r="F340" s="23" t="s">
        <v>507</v>
      </c>
      <c r="G340" s="15" t="s">
        <v>58</v>
      </c>
    </row>
    <row r="341" spans="1:7" x14ac:dyDescent="0.35">
      <c r="A341" s="42"/>
      <c r="B341" s="42"/>
      <c r="C341" s="44"/>
      <c r="D341" s="40"/>
      <c r="E341" s="35"/>
      <c r="F341" s="23" t="s">
        <v>508</v>
      </c>
      <c r="G341" s="15" t="s">
        <v>58</v>
      </c>
    </row>
    <row r="342" spans="1:7" x14ac:dyDescent="0.35">
      <c r="A342" s="42"/>
      <c r="B342" s="42"/>
      <c r="C342" s="44"/>
      <c r="D342" s="40"/>
      <c r="E342" s="35"/>
      <c r="F342" s="23" t="s">
        <v>509</v>
      </c>
      <c r="G342" s="15" t="s">
        <v>58</v>
      </c>
    </row>
    <row r="343" spans="1:7" x14ac:dyDescent="0.35">
      <c r="A343" s="38"/>
      <c r="B343" s="38"/>
      <c r="C343" s="45"/>
      <c r="D343" s="41"/>
      <c r="E343" s="36"/>
      <c r="F343" s="23" t="s">
        <v>510</v>
      </c>
      <c r="G343" s="15" t="s">
        <v>58</v>
      </c>
    </row>
    <row r="344" spans="1:7" x14ac:dyDescent="0.35">
      <c r="A344" s="15">
        <v>183</v>
      </c>
      <c r="B344" s="21" t="s">
        <v>511</v>
      </c>
      <c r="C344" s="20" t="s">
        <v>512</v>
      </c>
      <c r="D344" s="14">
        <v>795</v>
      </c>
      <c r="E344" s="7">
        <v>1</v>
      </c>
      <c r="F344" s="23" t="s">
        <v>513</v>
      </c>
      <c r="G344" s="15" t="s">
        <v>58</v>
      </c>
    </row>
    <row r="345" spans="1:7" x14ac:dyDescent="0.35">
      <c r="A345" s="15">
        <v>184</v>
      </c>
      <c r="B345" s="21" t="s">
        <v>514</v>
      </c>
      <c r="C345" s="20">
        <v>1705324927001</v>
      </c>
      <c r="D345" s="14">
        <v>22624.25</v>
      </c>
      <c r="E345" s="7">
        <v>1</v>
      </c>
      <c r="F345" s="23" t="s">
        <v>515</v>
      </c>
      <c r="G345" s="15" t="s">
        <v>58</v>
      </c>
    </row>
    <row r="346" spans="1:7" ht="26" x14ac:dyDescent="0.35">
      <c r="A346" s="15">
        <v>185</v>
      </c>
      <c r="B346" s="21" t="s">
        <v>523</v>
      </c>
      <c r="C346" s="20">
        <v>1706604566001</v>
      </c>
      <c r="D346" s="14">
        <v>2062.42</v>
      </c>
      <c r="E346" s="7">
        <v>1</v>
      </c>
      <c r="F346" s="23" t="s">
        <v>524</v>
      </c>
      <c r="G346" s="15" t="s">
        <v>58</v>
      </c>
    </row>
    <row r="347" spans="1:7" x14ac:dyDescent="0.35">
      <c r="A347" s="15">
        <v>186</v>
      </c>
      <c r="B347" s="21" t="s">
        <v>527</v>
      </c>
      <c r="C347" s="20">
        <v>1709132367001</v>
      </c>
      <c r="D347" s="14">
        <v>2627.1</v>
      </c>
      <c r="E347" s="7">
        <v>1</v>
      </c>
      <c r="F347" s="23" t="s">
        <v>528</v>
      </c>
      <c r="G347" s="15" t="s">
        <v>58</v>
      </c>
    </row>
    <row r="348" spans="1:7" ht="26" x14ac:dyDescent="0.35">
      <c r="A348" s="15">
        <v>187</v>
      </c>
      <c r="B348" s="21" t="s">
        <v>529</v>
      </c>
      <c r="C348" s="20">
        <v>1750415224001</v>
      </c>
      <c r="D348" s="14">
        <v>2412.5100000000002</v>
      </c>
      <c r="E348" s="7">
        <v>1</v>
      </c>
      <c r="F348" s="23" t="s">
        <v>530</v>
      </c>
      <c r="G348" s="15" t="s">
        <v>58</v>
      </c>
    </row>
    <row r="349" spans="1:7" ht="26" x14ac:dyDescent="0.35">
      <c r="A349" s="15">
        <v>188</v>
      </c>
      <c r="B349" s="15" t="s">
        <v>531</v>
      </c>
      <c r="C349" s="20">
        <v>1792835941001</v>
      </c>
      <c r="D349" s="14">
        <v>21968.44</v>
      </c>
      <c r="E349" s="7">
        <v>1</v>
      </c>
      <c r="F349" s="23" t="s">
        <v>532</v>
      </c>
      <c r="G349" s="15" t="s">
        <v>58</v>
      </c>
    </row>
    <row r="350" spans="1:7" ht="26" x14ac:dyDescent="0.35">
      <c r="A350" s="15">
        <v>189</v>
      </c>
      <c r="B350" s="21" t="s">
        <v>534</v>
      </c>
      <c r="C350" s="20">
        <v>1713253985001</v>
      </c>
      <c r="D350" s="14">
        <v>4342</v>
      </c>
      <c r="E350" s="7">
        <v>1</v>
      </c>
      <c r="F350" s="23" t="s">
        <v>535</v>
      </c>
      <c r="G350" s="15" t="s">
        <v>58</v>
      </c>
    </row>
    <row r="351" spans="1:7" x14ac:dyDescent="0.35">
      <c r="A351" s="15">
        <v>190</v>
      </c>
      <c r="B351" s="21" t="s">
        <v>543</v>
      </c>
      <c r="C351" s="20">
        <v>1712024940001</v>
      </c>
      <c r="D351" s="14">
        <v>1474.68</v>
      </c>
      <c r="E351" s="7">
        <v>1</v>
      </c>
      <c r="F351" s="23" t="s">
        <v>544</v>
      </c>
      <c r="G351" s="15" t="s">
        <v>58</v>
      </c>
    </row>
    <row r="352" spans="1:7" x14ac:dyDescent="0.35">
      <c r="A352" s="37">
        <v>191</v>
      </c>
      <c r="B352" s="46" t="s">
        <v>545</v>
      </c>
      <c r="C352" s="43">
        <v>1700505835001</v>
      </c>
      <c r="D352" s="39">
        <f>4100+556+480+170+3125+485+2225+744+172+712.8</f>
        <v>12769.8</v>
      </c>
      <c r="E352" s="34">
        <v>10</v>
      </c>
      <c r="F352" s="23" t="s">
        <v>546</v>
      </c>
      <c r="G352" s="15" t="s">
        <v>58</v>
      </c>
    </row>
    <row r="353" spans="1:7" x14ac:dyDescent="0.35">
      <c r="A353" s="42"/>
      <c r="B353" s="47"/>
      <c r="C353" s="44"/>
      <c r="D353" s="40"/>
      <c r="E353" s="35"/>
      <c r="F353" s="23" t="s">
        <v>547</v>
      </c>
      <c r="G353" s="15" t="s">
        <v>58</v>
      </c>
    </row>
    <row r="354" spans="1:7" x14ac:dyDescent="0.35">
      <c r="A354" s="42"/>
      <c r="B354" s="47"/>
      <c r="C354" s="44"/>
      <c r="D354" s="40"/>
      <c r="E354" s="35"/>
      <c r="F354" s="23" t="s">
        <v>548</v>
      </c>
      <c r="G354" s="15" t="s">
        <v>58</v>
      </c>
    </row>
    <row r="355" spans="1:7" x14ac:dyDescent="0.35">
      <c r="A355" s="42"/>
      <c r="B355" s="47"/>
      <c r="C355" s="44"/>
      <c r="D355" s="40"/>
      <c r="E355" s="35"/>
      <c r="F355" s="23" t="s">
        <v>549</v>
      </c>
      <c r="G355" s="15" t="s">
        <v>58</v>
      </c>
    </row>
    <row r="356" spans="1:7" x14ac:dyDescent="0.35">
      <c r="A356" s="42"/>
      <c r="B356" s="47"/>
      <c r="C356" s="44"/>
      <c r="D356" s="40"/>
      <c r="E356" s="35"/>
      <c r="F356" s="23" t="s">
        <v>550</v>
      </c>
      <c r="G356" s="15" t="s">
        <v>58</v>
      </c>
    </row>
    <row r="357" spans="1:7" x14ac:dyDescent="0.35">
      <c r="A357" s="42"/>
      <c r="B357" s="47"/>
      <c r="C357" s="44"/>
      <c r="D357" s="40"/>
      <c r="E357" s="35"/>
      <c r="F357" s="23" t="s">
        <v>551</v>
      </c>
      <c r="G357" s="15" t="s">
        <v>58</v>
      </c>
    </row>
    <row r="358" spans="1:7" x14ac:dyDescent="0.35">
      <c r="A358" s="42"/>
      <c r="B358" s="47"/>
      <c r="C358" s="44"/>
      <c r="D358" s="40"/>
      <c r="E358" s="35"/>
      <c r="F358" s="23" t="s">
        <v>552</v>
      </c>
      <c r="G358" s="15" t="s">
        <v>58</v>
      </c>
    </row>
    <row r="359" spans="1:7" x14ac:dyDescent="0.35">
      <c r="A359" s="42"/>
      <c r="B359" s="47"/>
      <c r="C359" s="44"/>
      <c r="D359" s="40"/>
      <c r="E359" s="35"/>
      <c r="F359" s="23" t="s">
        <v>553</v>
      </c>
      <c r="G359" s="15" t="s">
        <v>58</v>
      </c>
    </row>
    <row r="360" spans="1:7" x14ac:dyDescent="0.35">
      <c r="A360" s="42"/>
      <c r="B360" s="47"/>
      <c r="C360" s="44"/>
      <c r="D360" s="40"/>
      <c r="E360" s="35"/>
      <c r="F360" s="23" t="s">
        <v>554</v>
      </c>
      <c r="G360" s="15" t="s">
        <v>58</v>
      </c>
    </row>
    <row r="361" spans="1:7" x14ac:dyDescent="0.35">
      <c r="A361" s="38"/>
      <c r="B361" s="48"/>
      <c r="C361" s="45"/>
      <c r="D361" s="41"/>
      <c r="E361" s="36"/>
      <c r="F361" s="23" t="s">
        <v>555</v>
      </c>
      <c r="G361" s="15" t="s">
        <v>58</v>
      </c>
    </row>
    <row r="362" spans="1:7" x14ac:dyDescent="0.35">
      <c r="A362" s="15">
        <v>192</v>
      </c>
      <c r="B362" s="21" t="s">
        <v>557</v>
      </c>
      <c r="C362" s="20">
        <v>1713269262001</v>
      </c>
      <c r="D362" s="14">
        <v>197.67</v>
      </c>
      <c r="E362" s="7">
        <v>1</v>
      </c>
      <c r="F362" s="23" t="s">
        <v>558</v>
      </c>
      <c r="G362" s="15" t="s">
        <v>58</v>
      </c>
    </row>
    <row r="363" spans="1:7" x14ac:dyDescent="0.35">
      <c r="A363" s="15">
        <v>193</v>
      </c>
      <c r="B363" s="21" t="s">
        <v>559</v>
      </c>
      <c r="C363" s="20">
        <v>1711607406001</v>
      </c>
      <c r="D363" s="14">
        <v>257.52</v>
      </c>
      <c r="E363" s="7">
        <v>1</v>
      </c>
      <c r="F363" s="23" t="s">
        <v>560</v>
      </c>
      <c r="G363" s="15" t="s">
        <v>58</v>
      </c>
    </row>
    <row r="364" spans="1:7" x14ac:dyDescent="0.35">
      <c r="A364" s="15">
        <v>194</v>
      </c>
      <c r="B364" s="24" t="s">
        <v>561</v>
      </c>
      <c r="C364" s="7" t="s">
        <v>578</v>
      </c>
      <c r="D364" s="19">
        <v>120</v>
      </c>
      <c r="E364" s="7">
        <v>1</v>
      </c>
      <c r="F364" s="23" t="s">
        <v>562</v>
      </c>
      <c r="G364" s="18" t="s">
        <v>59</v>
      </c>
    </row>
    <row r="365" spans="1:7" x14ac:dyDescent="0.35">
      <c r="A365" s="15">
        <v>195</v>
      </c>
      <c r="B365" s="25" t="s">
        <v>563</v>
      </c>
      <c r="C365" s="7" t="s">
        <v>579</v>
      </c>
      <c r="D365" s="19">
        <v>1969.44</v>
      </c>
      <c r="E365" s="7">
        <v>1</v>
      </c>
      <c r="F365" s="23" t="s">
        <v>564</v>
      </c>
      <c r="G365" s="18" t="s">
        <v>59</v>
      </c>
    </row>
    <row r="366" spans="1:7" ht="26" x14ac:dyDescent="0.35">
      <c r="A366" s="15">
        <v>196</v>
      </c>
      <c r="B366" s="25" t="s">
        <v>565</v>
      </c>
      <c r="C366" s="7">
        <v>1715782726001</v>
      </c>
      <c r="D366" s="19">
        <v>4590</v>
      </c>
      <c r="E366" s="7">
        <v>1</v>
      </c>
      <c r="F366" s="23" t="s">
        <v>566</v>
      </c>
      <c r="G366" s="18" t="s">
        <v>59</v>
      </c>
    </row>
    <row r="367" spans="1:7" ht="26" customHeight="1" x14ac:dyDescent="0.35">
      <c r="A367" s="71">
        <v>197</v>
      </c>
      <c r="B367" s="73" t="s">
        <v>567</v>
      </c>
      <c r="C367" s="34">
        <v>1792352509001</v>
      </c>
      <c r="D367" s="39">
        <f>5699.07+5909</f>
        <v>11608.07</v>
      </c>
      <c r="E367" s="34">
        <v>2</v>
      </c>
      <c r="F367" s="23" t="s">
        <v>568</v>
      </c>
      <c r="G367" s="18" t="s">
        <v>59</v>
      </c>
    </row>
    <row r="368" spans="1:7" x14ac:dyDescent="0.35">
      <c r="A368" s="72"/>
      <c r="B368" s="74"/>
      <c r="C368" s="36"/>
      <c r="D368" s="41"/>
      <c r="E368" s="36"/>
      <c r="F368" s="27" t="s">
        <v>658</v>
      </c>
      <c r="G368" s="27" t="s">
        <v>59</v>
      </c>
    </row>
    <row r="369" spans="1:7" ht="26" x14ac:dyDescent="0.35">
      <c r="A369" s="15">
        <v>198</v>
      </c>
      <c r="B369" s="25" t="s">
        <v>569</v>
      </c>
      <c r="C369" s="7">
        <v>1724252125001</v>
      </c>
      <c r="D369" s="22">
        <v>3438.25</v>
      </c>
      <c r="E369" s="7">
        <v>1</v>
      </c>
      <c r="F369" s="23" t="s">
        <v>570</v>
      </c>
      <c r="G369" s="23" t="s">
        <v>59</v>
      </c>
    </row>
    <row r="370" spans="1:7" x14ac:dyDescent="0.35">
      <c r="A370" s="15">
        <v>199</v>
      </c>
      <c r="B370" s="25" t="s">
        <v>572</v>
      </c>
      <c r="C370" s="7">
        <v>1704065679001</v>
      </c>
      <c r="D370" s="22">
        <v>5985</v>
      </c>
      <c r="E370" s="7">
        <v>1</v>
      </c>
      <c r="F370" s="23" t="s">
        <v>573</v>
      </c>
      <c r="G370" s="18" t="s">
        <v>59</v>
      </c>
    </row>
    <row r="371" spans="1:7" x14ac:dyDescent="0.35">
      <c r="A371" s="15">
        <v>200</v>
      </c>
      <c r="B371" s="26" t="s">
        <v>574</v>
      </c>
      <c r="C371" s="7">
        <v>1709547879001</v>
      </c>
      <c r="D371" s="22">
        <v>6679</v>
      </c>
      <c r="E371" s="7">
        <v>1</v>
      </c>
      <c r="F371" s="23" t="s">
        <v>575</v>
      </c>
      <c r="G371" s="23" t="s">
        <v>59</v>
      </c>
    </row>
    <row r="372" spans="1:7" x14ac:dyDescent="0.35">
      <c r="A372" s="15">
        <v>201</v>
      </c>
      <c r="B372" s="29" t="s">
        <v>576</v>
      </c>
      <c r="C372" s="7">
        <v>1802261279001</v>
      </c>
      <c r="D372" s="19">
        <v>6050</v>
      </c>
      <c r="E372" s="7">
        <v>1</v>
      </c>
      <c r="F372" s="23" t="s">
        <v>577</v>
      </c>
      <c r="G372" s="23" t="s">
        <v>59</v>
      </c>
    </row>
    <row r="373" spans="1:7" x14ac:dyDescent="0.35">
      <c r="A373" s="23">
        <v>202</v>
      </c>
      <c r="B373" s="30" t="s">
        <v>603</v>
      </c>
      <c r="C373" s="7">
        <v>1791794192001</v>
      </c>
      <c r="D373" s="22">
        <v>88000</v>
      </c>
      <c r="E373" s="7">
        <v>1</v>
      </c>
      <c r="F373" s="23" t="s">
        <v>580</v>
      </c>
      <c r="G373" s="23" t="s">
        <v>20</v>
      </c>
    </row>
    <row r="374" spans="1:7" x14ac:dyDescent="0.35">
      <c r="A374" s="23">
        <v>203</v>
      </c>
      <c r="B374" s="30" t="s">
        <v>604</v>
      </c>
      <c r="C374" s="7">
        <v>1191746712001</v>
      </c>
      <c r="D374" s="22">
        <v>36700</v>
      </c>
      <c r="E374" s="7">
        <v>1</v>
      </c>
      <c r="F374" s="23" t="s">
        <v>581</v>
      </c>
      <c r="G374" s="23" t="s">
        <v>20</v>
      </c>
    </row>
    <row r="375" spans="1:7" x14ac:dyDescent="0.35">
      <c r="A375" s="23">
        <v>204</v>
      </c>
      <c r="B375" s="30" t="s">
        <v>605</v>
      </c>
      <c r="C375" s="7">
        <v>1714815071001</v>
      </c>
      <c r="D375" s="22">
        <v>46890</v>
      </c>
      <c r="E375" s="7">
        <v>1</v>
      </c>
      <c r="F375" s="23" t="s">
        <v>583</v>
      </c>
      <c r="G375" s="23" t="s">
        <v>20</v>
      </c>
    </row>
    <row r="376" spans="1:7" ht="65" x14ac:dyDescent="0.35">
      <c r="A376" s="23">
        <v>205</v>
      </c>
      <c r="B376" s="30" t="s">
        <v>607</v>
      </c>
      <c r="C376" s="7">
        <v>17681797600011</v>
      </c>
      <c r="D376" s="22">
        <v>177085</v>
      </c>
      <c r="E376" s="7">
        <v>1</v>
      </c>
      <c r="F376" s="23" t="s">
        <v>584</v>
      </c>
      <c r="G376" s="23" t="s">
        <v>243</v>
      </c>
    </row>
    <row r="377" spans="1:7" x14ac:dyDescent="0.35">
      <c r="A377" s="23">
        <v>206</v>
      </c>
      <c r="B377" s="30" t="s">
        <v>608</v>
      </c>
      <c r="C377" s="7">
        <v>1801509371001</v>
      </c>
      <c r="D377" s="22">
        <v>461586.5</v>
      </c>
      <c r="E377" s="7">
        <v>1</v>
      </c>
      <c r="F377" s="23" t="s">
        <v>585</v>
      </c>
      <c r="G377" s="23" t="s">
        <v>20</v>
      </c>
    </row>
    <row r="378" spans="1:7" x14ac:dyDescent="0.35">
      <c r="A378" s="23">
        <v>207</v>
      </c>
      <c r="B378" s="30" t="s">
        <v>609</v>
      </c>
      <c r="C378" s="7">
        <v>1716582398001</v>
      </c>
      <c r="D378" s="22">
        <v>20700</v>
      </c>
      <c r="E378" s="7">
        <v>1</v>
      </c>
      <c r="F378" s="23" t="s">
        <v>586</v>
      </c>
      <c r="G378" s="23" t="s">
        <v>20</v>
      </c>
    </row>
    <row r="379" spans="1:7" ht="26" x14ac:dyDescent="0.35">
      <c r="A379" s="23">
        <v>208</v>
      </c>
      <c r="B379" s="30" t="s">
        <v>610</v>
      </c>
      <c r="C379" s="7">
        <v>1791264517001</v>
      </c>
      <c r="D379" s="22">
        <v>35717.599999999999</v>
      </c>
      <c r="E379" s="7">
        <v>1</v>
      </c>
      <c r="F379" s="23" t="s">
        <v>587</v>
      </c>
      <c r="G379" s="23" t="s">
        <v>20</v>
      </c>
    </row>
    <row r="380" spans="1:7" ht="26" x14ac:dyDescent="0.35">
      <c r="A380" s="23">
        <v>209</v>
      </c>
      <c r="B380" s="30" t="s">
        <v>612</v>
      </c>
      <c r="C380" s="7" t="s">
        <v>611</v>
      </c>
      <c r="D380" s="22">
        <v>35609</v>
      </c>
      <c r="E380" s="7">
        <v>1</v>
      </c>
      <c r="F380" s="23" t="s">
        <v>589</v>
      </c>
      <c r="G380" s="23" t="s">
        <v>20</v>
      </c>
    </row>
    <row r="381" spans="1:7" x14ac:dyDescent="0.35">
      <c r="A381" s="23">
        <v>210</v>
      </c>
      <c r="B381" s="23" t="s">
        <v>614</v>
      </c>
      <c r="C381" s="8">
        <v>1201463781001</v>
      </c>
      <c r="D381" s="22">
        <v>623984.9</v>
      </c>
      <c r="E381" s="7">
        <v>1</v>
      </c>
      <c r="F381" s="23" t="s">
        <v>590</v>
      </c>
      <c r="G381" s="23" t="s">
        <v>415</v>
      </c>
    </row>
    <row r="382" spans="1:7" x14ac:dyDescent="0.35">
      <c r="A382" s="23">
        <v>211</v>
      </c>
      <c r="B382" s="23" t="s">
        <v>615</v>
      </c>
      <c r="C382" s="8">
        <v>1708084676001</v>
      </c>
      <c r="D382" s="22">
        <v>23538.62</v>
      </c>
      <c r="E382" s="7">
        <v>1</v>
      </c>
      <c r="F382" s="23" t="s">
        <v>592</v>
      </c>
      <c r="G382" s="23" t="s">
        <v>20</v>
      </c>
    </row>
    <row r="383" spans="1:7" x14ac:dyDescent="0.35">
      <c r="A383" s="23">
        <v>212</v>
      </c>
      <c r="B383" s="23" t="s">
        <v>616</v>
      </c>
      <c r="C383" s="8">
        <v>1792958717001</v>
      </c>
      <c r="D383" s="22">
        <v>34000</v>
      </c>
      <c r="E383" s="7">
        <v>1</v>
      </c>
      <c r="F383" s="23" t="s">
        <v>593</v>
      </c>
      <c r="G383" s="23" t="s">
        <v>20</v>
      </c>
    </row>
    <row r="384" spans="1:7" x14ac:dyDescent="0.35">
      <c r="A384" s="23">
        <v>213</v>
      </c>
      <c r="B384" s="23" t="s">
        <v>617</v>
      </c>
      <c r="C384" s="8">
        <v>1709223307001</v>
      </c>
      <c r="D384" s="22">
        <v>8341.9599999999991</v>
      </c>
      <c r="E384" s="7">
        <v>1</v>
      </c>
      <c r="F384" s="23" t="s">
        <v>594</v>
      </c>
      <c r="G384" s="23" t="s">
        <v>20</v>
      </c>
    </row>
    <row r="385" spans="1:7" ht="26" x14ac:dyDescent="0.35">
      <c r="A385" s="23">
        <v>214</v>
      </c>
      <c r="B385" s="23" t="s">
        <v>618</v>
      </c>
      <c r="C385" s="8">
        <v>1802784023001</v>
      </c>
      <c r="D385" s="22">
        <v>158331.29</v>
      </c>
      <c r="E385" s="7">
        <v>1</v>
      </c>
      <c r="F385" s="23" t="s">
        <v>595</v>
      </c>
      <c r="G385" s="23" t="s">
        <v>20</v>
      </c>
    </row>
    <row r="386" spans="1:7" x14ac:dyDescent="0.35">
      <c r="A386" s="23">
        <v>215</v>
      </c>
      <c r="B386" s="23" t="s">
        <v>619</v>
      </c>
      <c r="C386" s="8">
        <v>1792314399001</v>
      </c>
      <c r="D386" s="22">
        <v>49999</v>
      </c>
      <c r="E386" s="7">
        <v>1</v>
      </c>
      <c r="F386" s="23" t="s">
        <v>596</v>
      </c>
      <c r="G386" s="23" t="s">
        <v>20</v>
      </c>
    </row>
    <row r="387" spans="1:7" x14ac:dyDescent="0.35">
      <c r="A387" s="23">
        <v>216</v>
      </c>
      <c r="B387" s="23" t="s">
        <v>620</v>
      </c>
      <c r="C387" s="8">
        <v>1723205330001</v>
      </c>
      <c r="D387" s="22">
        <v>61048.92</v>
      </c>
      <c r="E387" s="7">
        <v>1</v>
      </c>
      <c r="F387" s="23" t="s">
        <v>597</v>
      </c>
      <c r="G387" s="23" t="s">
        <v>20</v>
      </c>
    </row>
    <row r="388" spans="1:7" x14ac:dyDescent="0.35">
      <c r="A388" s="23">
        <v>217</v>
      </c>
      <c r="B388" s="23" t="s">
        <v>621</v>
      </c>
      <c r="C388" s="8">
        <v>1712329554001</v>
      </c>
      <c r="D388" s="22">
        <v>19735.2</v>
      </c>
      <c r="E388" s="7">
        <v>1</v>
      </c>
      <c r="F388" s="23" t="s">
        <v>598</v>
      </c>
      <c r="G388" s="23" t="s">
        <v>20</v>
      </c>
    </row>
    <row r="389" spans="1:7" x14ac:dyDescent="0.35">
      <c r="A389" s="23">
        <v>218</v>
      </c>
      <c r="B389" s="23" t="s">
        <v>622</v>
      </c>
      <c r="C389" s="8" t="s">
        <v>623</v>
      </c>
      <c r="D389" s="22">
        <v>633735.43999999994</v>
      </c>
      <c r="E389" s="7">
        <v>1</v>
      </c>
      <c r="F389" s="23" t="s">
        <v>599</v>
      </c>
      <c r="G389" s="23" t="s">
        <v>600</v>
      </c>
    </row>
    <row r="390" spans="1:7" x14ac:dyDescent="0.35">
      <c r="A390" s="23">
        <v>219</v>
      </c>
      <c r="B390" s="23" t="s">
        <v>625</v>
      </c>
      <c r="C390" s="8">
        <v>1712997053001</v>
      </c>
      <c r="D390" s="22">
        <v>2859.4</v>
      </c>
      <c r="E390" s="7">
        <v>1</v>
      </c>
      <c r="F390" s="23" t="s">
        <v>601</v>
      </c>
      <c r="G390" s="23" t="s">
        <v>59</v>
      </c>
    </row>
    <row r="391" spans="1:7" ht="39" x14ac:dyDescent="0.35">
      <c r="A391" s="27">
        <v>220</v>
      </c>
      <c r="B391" s="27" t="s">
        <v>624</v>
      </c>
      <c r="C391" s="8">
        <v>1792227992001</v>
      </c>
      <c r="D391" s="28">
        <v>5395</v>
      </c>
      <c r="E391" s="7">
        <v>1</v>
      </c>
      <c r="F391" s="27" t="s">
        <v>602</v>
      </c>
      <c r="G391" s="27" t="s">
        <v>59</v>
      </c>
    </row>
    <row r="392" spans="1:7" ht="26" customHeight="1" x14ac:dyDescent="0.35">
      <c r="A392" s="37">
        <v>221</v>
      </c>
      <c r="B392" s="37" t="s">
        <v>649</v>
      </c>
      <c r="C392" s="56" t="s">
        <v>648</v>
      </c>
      <c r="D392" s="39">
        <f>60+30.6</f>
        <v>90.6</v>
      </c>
      <c r="E392" s="34">
        <v>2</v>
      </c>
      <c r="F392" s="4" t="s">
        <v>650</v>
      </c>
      <c r="G392" s="27" t="s">
        <v>58</v>
      </c>
    </row>
    <row r="393" spans="1:7" x14ac:dyDescent="0.35">
      <c r="A393" s="38"/>
      <c r="B393" s="38"/>
      <c r="C393" s="57"/>
      <c r="D393" s="41"/>
      <c r="E393" s="36"/>
      <c r="F393" s="4" t="s">
        <v>651</v>
      </c>
      <c r="G393" s="27" t="s">
        <v>58</v>
      </c>
    </row>
    <row r="394" spans="1:7" x14ac:dyDescent="0.35">
      <c r="A394" s="27">
        <v>222</v>
      </c>
      <c r="B394" s="4" t="s">
        <v>664</v>
      </c>
      <c r="C394" s="8" t="s">
        <v>671</v>
      </c>
      <c r="D394" s="28">
        <v>1740</v>
      </c>
      <c r="E394" s="7">
        <v>1</v>
      </c>
      <c r="F394" s="4" t="s">
        <v>652</v>
      </c>
      <c r="G394" s="27" t="s">
        <v>59</v>
      </c>
    </row>
    <row r="395" spans="1:7" ht="26" x14ac:dyDescent="0.35">
      <c r="A395" s="27">
        <v>223</v>
      </c>
      <c r="B395" s="4" t="s">
        <v>665</v>
      </c>
      <c r="C395" s="8" t="s">
        <v>672</v>
      </c>
      <c r="D395" s="28">
        <v>4000</v>
      </c>
      <c r="E395" s="7">
        <v>1</v>
      </c>
      <c r="F395" s="4" t="s">
        <v>654</v>
      </c>
      <c r="G395" s="27" t="s">
        <v>59</v>
      </c>
    </row>
    <row r="396" spans="1:7" x14ac:dyDescent="0.35">
      <c r="A396" s="27">
        <v>224</v>
      </c>
      <c r="B396" s="4" t="s">
        <v>666</v>
      </c>
      <c r="C396" s="8">
        <v>1714087630001</v>
      </c>
      <c r="D396" s="28">
        <v>6000</v>
      </c>
      <c r="E396" s="7">
        <v>1</v>
      </c>
      <c r="F396" s="4" t="s">
        <v>655</v>
      </c>
      <c r="G396" s="27" t="s">
        <v>59</v>
      </c>
    </row>
    <row r="397" spans="1:7" x14ac:dyDescent="0.35">
      <c r="A397" s="27">
        <v>225</v>
      </c>
      <c r="B397" s="4" t="s">
        <v>667</v>
      </c>
      <c r="C397" s="8" t="s">
        <v>673</v>
      </c>
      <c r="D397" s="28">
        <v>5340</v>
      </c>
      <c r="E397" s="7">
        <v>1</v>
      </c>
      <c r="F397" s="4" t="s">
        <v>657</v>
      </c>
      <c r="G397" s="27" t="s">
        <v>59</v>
      </c>
    </row>
    <row r="398" spans="1:7" x14ac:dyDescent="0.35">
      <c r="A398" s="27">
        <v>226</v>
      </c>
      <c r="B398" s="4" t="s">
        <v>674</v>
      </c>
      <c r="C398" s="8">
        <v>1791001222001</v>
      </c>
      <c r="D398" s="28">
        <v>6421.38</v>
      </c>
      <c r="E398" s="7">
        <v>1</v>
      </c>
      <c r="F398" s="4" t="s">
        <v>659</v>
      </c>
      <c r="G398" s="27" t="s">
        <v>59</v>
      </c>
    </row>
    <row r="399" spans="1:7" ht="26" x14ac:dyDescent="0.35">
      <c r="A399" s="27">
        <v>227</v>
      </c>
      <c r="B399" s="4" t="s">
        <v>668</v>
      </c>
      <c r="C399" s="8">
        <v>1792319900001</v>
      </c>
      <c r="D399" s="28">
        <v>6310</v>
      </c>
      <c r="E399" s="7">
        <v>1</v>
      </c>
      <c r="F399" s="4" t="s">
        <v>660</v>
      </c>
      <c r="G399" s="27" t="s">
        <v>59</v>
      </c>
    </row>
    <row r="400" spans="1:7" ht="26" x14ac:dyDescent="0.35">
      <c r="A400" s="27">
        <v>228</v>
      </c>
      <c r="B400" s="4" t="s">
        <v>676</v>
      </c>
      <c r="C400" s="8">
        <v>1790859177001</v>
      </c>
      <c r="D400" s="28">
        <v>2390</v>
      </c>
      <c r="E400" s="7">
        <v>1</v>
      </c>
      <c r="F400" s="4" t="s">
        <v>661</v>
      </c>
      <c r="G400" s="27" t="s">
        <v>59</v>
      </c>
    </row>
    <row r="401" spans="1:7" x14ac:dyDescent="0.35">
      <c r="A401" s="27">
        <v>229</v>
      </c>
      <c r="B401" s="4" t="s">
        <v>669</v>
      </c>
      <c r="C401" s="8">
        <v>1805240304001</v>
      </c>
      <c r="D401" s="28">
        <v>6776.79</v>
      </c>
      <c r="E401" s="7">
        <v>1</v>
      </c>
      <c r="F401" s="4" t="s">
        <v>662</v>
      </c>
      <c r="G401" s="27" t="s">
        <v>59</v>
      </c>
    </row>
    <row r="402" spans="1:7" ht="26" x14ac:dyDescent="0.35">
      <c r="A402" s="32">
        <v>230</v>
      </c>
      <c r="B402" s="4" t="s">
        <v>670</v>
      </c>
      <c r="C402" s="8" t="s">
        <v>675</v>
      </c>
      <c r="D402" s="33">
        <v>6622</v>
      </c>
      <c r="E402" s="7">
        <v>1</v>
      </c>
      <c r="F402" s="4" t="s">
        <v>663</v>
      </c>
      <c r="G402" s="32" t="s">
        <v>59</v>
      </c>
    </row>
    <row r="403" spans="1:7" ht="26" x14ac:dyDescent="0.35">
      <c r="A403" s="32">
        <v>231</v>
      </c>
      <c r="B403" s="4" t="s">
        <v>678</v>
      </c>
      <c r="C403" s="76">
        <v>1792654262001</v>
      </c>
      <c r="D403" s="33">
        <v>3626.15</v>
      </c>
      <c r="E403" s="7">
        <v>1</v>
      </c>
      <c r="F403" s="4" t="s">
        <v>679</v>
      </c>
      <c r="G403" s="32" t="s">
        <v>58</v>
      </c>
    </row>
    <row r="404" spans="1:7" ht="26" x14ac:dyDescent="0.35">
      <c r="A404" s="32">
        <v>232</v>
      </c>
      <c r="B404" s="4" t="s">
        <v>680</v>
      </c>
      <c r="C404" s="8">
        <v>1792635152001</v>
      </c>
      <c r="D404" s="33">
        <v>7840.38</v>
      </c>
      <c r="E404" s="7">
        <v>1</v>
      </c>
      <c r="F404" s="4" t="s">
        <v>681</v>
      </c>
      <c r="G404" s="32" t="s">
        <v>58</v>
      </c>
    </row>
    <row r="405" spans="1:7" ht="26" x14ac:dyDescent="0.35">
      <c r="A405" s="32">
        <v>233</v>
      </c>
      <c r="B405" s="4" t="s">
        <v>683</v>
      </c>
      <c r="C405" s="8">
        <v>1792657954001</v>
      </c>
      <c r="D405" s="33">
        <v>6441.9</v>
      </c>
      <c r="E405" s="7">
        <v>1</v>
      </c>
      <c r="F405" s="4" t="s">
        <v>684</v>
      </c>
      <c r="G405" s="32" t="s">
        <v>58</v>
      </c>
    </row>
    <row r="406" spans="1:7" ht="39" x14ac:dyDescent="0.35">
      <c r="A406" s="32">
        <v>234</v>
      </c>
      <c r="B406" s="4" t="s">
        <v>685</v>
      </c>
      <c r="C406" s="8">
        <v>1792739187001</v>
      </c>
      <c r="D406" s="33">
        <v>3709.53</v>
      </c>
      <c r="E406" s="7">
        <v>1</v>
      </c>
      <c r="F406" s="4" t="s">
        <v>686</v>
      </c>
      <c r="G406" s="32" t="s">
        <v>58</v>
      </c>
    </row>
    <row r="407" spans="1:7" ht="26" x14ac:dyDescent="0.35">
      <c r="A407" s="32">
        <v>235</v>
      </c>
      <c r="B407" s="4" t="s">
        <v>690</v>
      </c>
      <c r="C407" s="8">
        <v>1792711363001</v>
      </c>
      <c r="D407" s="33">
        <v>2894.97</v>
      </c>
      <c r="E407" s="7">
        <v>1</v>
      </c>
      <c r="F407" s="4" t="s">
        <v>687</v>
      </c>
      <c r="G407" s="32" t="s">
        <v>58</v>
      </c>
    </row>
    <row r="408" spans="1:7" x14ac:dyDescent="0.35">
      <c r="A408" s="32">
        <v>236</v>
      </c>
      <c r="B408" s="4" t="s">
        <v>691</v>
      </c>
      <c r="C408" s="8">
        <v>1709457400001</v>
      </c>
      <c r="D408" s="33">
        <v>15405.52</v>
      </c>
      <c r="E408" s="7">
        <v>1</v>
      </c>
      <c r="F408" s="4" t="s">
        <v>688</v>
      </c>
      <c r="G408" s="32" t="s">
        <v>58</v>
      </c>
    </row>
    <row r="409" spans="1:7" ht="39" x14ac:dyDescent="0.35">
      <c r="A409" s="32">
        <v>237</v>
      </c>
      <c r="B409" s="77" t="s">
        <v>692</v>
      </c>
      <c r="C409" s="8">
        <v>1792535433001</v>
      </c>
      <c r="D409" s="33">
        <v>2010.4</v>
      </c>
      <c r="E409" s="7">
        <v>1</v>
      </c>
      <c r="F409" s="4" t="s">
        <v>689</v>
      </c>
      <c r="G409" s="32" t="s">
        <v>58</v>
      </c>
    </row>
    <row r="410" spans="1:7" x14ac:dyDescent="0.35">
      <c r="A410" s="32">
        <v>238</v>
      </c>
      <c r="B410" s="77" t="s">
        <v>693</v>
      </c>
      <c r="C410" s="8">
        <v>1718986639001</v>
      </c>
      <c r="D410" s="33">
        <v>2442.7199999999998</v>
      </c>
      <c r="E410" s="7">
        <v>1</v>
      </c>
      <c r="F410" s="4" t="s">
        <v>695</v>
      </c>
      <c r="G410" s="32" t="s">
        <v>59</v>
      </c>
    </row>
    <row r="411" spans="1:7" ht="26" x14ac:dyDescent="0.35">
      <c r="A411" s="32">
        <v>239</v>
      </c>
      <c r="B411" s="77" t="s">
        <v>694</v>
      </c>
      <c r="C411" s="8">
        <v>1711809713001</v>
      </c>
      <c r="D411" s="33">
        <v>6106</v>
      </c>
      <c r="E411" s="7">
        <v>1</v>
      </c>
      <c r="F411" s="4" t="s">
        <v>697</v>
      </c>
      <c r="G411" s="32" t="s">
        <v>59</v>
      </c>
    </row>
    <row r="412" spans="1:7" x14ac:dyDescent="0.35">
      <c r="A412" s="32">
        <v>240</v>
      </c>
      <c r="B412" s="4" t="s">
        <v>701</v>
      </c>
      <c r="C412" s="8">
        <v>1792231604001</v>
      </c>
      <c r="D412" s="33">
        <v>50347.01</v>
      </c>
      <c r="E412" s="7">
        <v>1</v>
      </c>
      <c r="F412" s="4" t="s">
        <v>698</v>
      </c>
      <c r="G412" s="32" t="s">
        <v>20</v>
      </c>
    </row>
    <row r="413" spans="1:7" x14ac:dyDescent="0.35">
      <c r="A413" s="32">
        <v>241</v>
      </c>
      <c r="B413" s="4" t="s">
        <v>702</v>
      </c>
      <c r="C413" s="8">
        <v>1718165192001</v>
      </c>
      <c r="D413" s="33">
        <v>131966.18</v>
      </c>
      <c r="E413" s="7">
        <v>1</v>
      </c>
      <c r="F413" s="4" t="s">
        <v>699</v>
      </c>
      <c r="G413" s="32" t="s">
        <v>412</v>
      </c>
    </row>
    <row r="414" spans="1:7" ht="39" x14ac:dyDescent="0.35">
      <c r="A414" s="32">
        <v>242</v>
      </c>
      <c r="B414" s="4" t="s">
        <v>703</v>
      </c>
      <c r="C414" s="8">
        <v>17681535300017</v>
      </c>
      <c r="D414" s="33">
        <v>26778.52</v>
      </c>
      <c r="E414" s="7">
        <v>1</v>
      </c>
      <c r="F414" s="4" t="s">
        <v>700</v>
      </c>
      <c r="G414" s="32" t="s">
        <v>42</v>
      </c>
    </row>
    <row r="415" spans="1:7" ht="26" x14ac:dyDescent="0.35">
      <c r="A415" s="32">
        <v>243</v>
      </c>
      <c r="B415" s="4" t="s">
        <v>711</v>
      </c>
      <c r="C415" s="8">
        <v>1791402588001</v>
      </c>
      <c r="D415" s="33">
        <v>19000</v>
      </c>
      <c r="E415" s="7">
        <v>1</v>
      </c>
      <c r="F415" s="4" t="s">
        <v>704</v>
      </c>
      <c r="G415" s="32" t="s">
        <v>20</v>
      </c>
    </row>
    <row r="416" spans="1:7" ht="26" x14ac:dyDescent="0.35">
      <c r="A416" s="32">
        <v>244</v>
      </c>
      <c r="B416" s="4" t="s">
        <v>713</v>
      </c>
      <c r="C416" s="8" t="s">
        <v>712</v>
      </c>
      <c r="D416" s="33">
        <v>141437.06</v>
      </c>
      <c r="E416" s="7">
        <v>1</v>
      </c>
      <c r="F416" s="4" t="s">
        <v>705</v>
      </c>
      <c r="G416" s="32" t="s">
        <v>20</v>
      </c>
    </row>
    <row r="417" spans="1:7" x14ac:dyDescent="0.35">
      <c r="A417" s="32">
        <v>245</v>
      </c>
      <c r="B417" s="4" t="s">
        <v>714</v>
      </c>
      <c r="C417" s="8">
        <v>1000823375001</v>
      </c>
      <c r="D417" s="33">
        <v>424441.76</v>
      </c>
      <c r="E417" s="7">
        <v>1</v>
      </c>
      <c r="F417" s="4" t="s">
        <v>707</v>
      </c>
      <c r="G417" s="32" t="s">
        <v>415</v>
      </c>
    </row>
    <row r="418" spans="1:7" x14ac:dyDescent="0.35">
      <c r="A418" s="63" t="s">
        <v>12</v>
      </c>
      <c r="B418" s="63"/>
      <c r="C418" s="63"/>
      <c r="D418" s="63"/>
      <c r="E418" s="63"/>
      <c r="F418" s="63"/>
      <c r="G418" s="63"/>
    </row>
    <row r="419" spans="1:7" x14ac:dyDescent="0.35">
      <c r="A419" s="58" t="s">
        <v>13</v>
      </c>
      <c r="B419" s="58"/>
      <c r="C419" s="58"/>
      <c r="D419" s="58" t="s">
        <v>14</v>
      </c>
      <c r="E419" s="58"/>
      <c r="F419" s="58"/>
      <c r="G419" s="58"/>
    </row>
    <row r="420" spans="1:7" x14ac:dyDescent="0.35">
      <c r="A420" s="58" t="s">
        <v>15</v>
      </c>
      <c r="B420" s="58"/>
      <c r="C420" s="58"/>
      <c r="D420" s="58" t="s">
        <v>677</v>
      </c>
      <c r="E420" s="58"/>
      <c r="F420" s="58"/>
      <c r="G420" s="58"/>
    </row>
    <row r="423" spans="1:7" x14ac:dyDescent="0.35">
      <c r="D423" s="1"/>
    </row>
    <row r="424" spans="1:7" x14ac:dyDescent="0.35">
      <c r="B424" s="31"/>
    </row>
  </sheetData>
  <sheetProtection algorithmName="SHA-512" hashValue="HeOtR2AvJe/OVxjMIZAuOMDVz9ET+hND1wDuA/pX1H216fTFXGCmhtywAZOH/tUUJzDHzMjzOM+txNn6QzvoeQ==" saltValue="JeGf/J/Sn0qGmUxAa4xlxw==" spinCount="100000" sheet="1" autoFilter="0"/>
  <autoFilter ref="A4:G420"/>
  <mergeCells count="259">
    <mergeCell ref="A289:A291"/>
    <mergeCell ref="B289:B291"/>
    <mergeCell ref="C289:C291"/>
    <mergeCell ref="D289:D291"/>
    <mergeCell ref="E289:E291"/>
    <mergeCell ref="A326:A328"/>
    <mergeCell ref="B326:B328"/>
    <mergeCell ref="C326:C328"/>
    <mergeCell ref="D326:D328"/>
    <mergeCell ref="E326:E328"/>
    <mergeCell ref="A244:A246"/>
    <mergeCell ref="E25:E28"/>
    <mergeCell ref="A25:A28"/>
    <mergeCell ref="B25:B28"/>
    <mergeCell ref="C25:C28"/>
    <mergeCell ref="D25:D28"/>
    <mergeCell ref="A255:A256"/>
    <mergeCell ref="B255:B256"/>
    <mergeCell ref="C255:C256"/>
    <mergeCell ref="D255:D256"/>
    <mergeCell ref="E255:E256"/>
    <mergeCell ref="E244:E246"/>
    <mergeCell ref="D244:D246"/>
    <mergeCell ref="C244:C246"/>
    <mergeCell ref="B244:B246"/>
    <mergeCell ref="D7:D13"/>
    <mergeCell ref="A212:A214"/>
    <mergeCell ref="B212:B214"/>
    <mergeCell ref="C212:C214"/>
    <mergeCell ref="D212:D214"/>
    <mergeCell ref="E212:E214"/>
    <mergeCell ref="A150:A152"/>
    <mergeCell ref="B150:B152"/>
    <mergeCell ref="C150:C152"/>
    <mergeCell ref="D150:D152"/>
    <mergeCell ref="E150:E152"/>
    <mergeCell ref="B62:B111"/>
    <mergeCell ref="C62:C111"/>
    <mergeCell ref="D62:D111"/>
    <mergeCell ref="E62:E111"/>
    <mergeCell ref="A62:A111"/>
    <mergeCell ref="A51:A61"/>
    <mergeCell ref="B51:B61"/>
    <mergeCell ref="C51:C61"/>
    <mergeCell ref="E51:E61"/>
    <mergeCell ref="A178:A180"/>
    <mergeCell ref="B178:B180"/>
    <mergeCell ref="C178:C180"/>
    <mergeCell ref="D178:D180"/>
    <mergeCell ref="E392:E393"/>
    <mergeCell ref="D392:D393"/>
    <mergeCell ref="A392:A393"/>
    <mergeCell ref="B392:B393"/>
    <mergeCell ref="C392:C393"/>
    <mergeCell ref="A367:A368"/>
    <mergeCell ref="B367:B368"/>
    <mergeCell ref="C367:C368"/>
    <mergeCell ref="D367:D368"/>
    <mergeCell ref="E367:E368"/>
    <mergeCell ref="E121:E127"/>
    <mergeCell ref="A121:A127"/>
    <mergeCell ref="B121:B127"/>
    <mergeCell ref="C121:C127"/>
    <mergeCell ref="D121:D127"/>
    <mergeCell ref="E133:E136"/>
    <mergeCell ref="D133:D136"/>
    <mergeCell ref="C133:C136"/>
    <mergeCell ref="B133:B136"/>
    <mergeCell ref="A145:A147"/>
    <mergeCell ref="B145:B147"/>
    <mergeCell ref="C145:C147"/>
    <mergeCell ref="D128:D132"/>
    <mergeCell ref="A128:A132"/>
    <mergeCell ref="E178:E180"/>
    <mergeCell ref="A293:A294"/>
    <mergeCell ref="B293:B294"/>
    <mergeCell ref="C293:C294"/>
    <mergeCell ref="E293:E294"/>
    <mergeCell ref="D293:D294"/>
    <mergeCell ref="E217:E218"/>
    <mergeCell ref="D217:D218"/>
    <mergeCell ref="A272:A273"/>
    <mergeCell ref="B272:B273"/>
    <mergeCell ref="C272:C273"/>
    <mergeCell ref="D272:D273"/>
    <mergeCell ref="E272:E273"/>
    <mergeCell ref="A247:A248"/>
    <mergeCell ref="A263:A264"/>
    <mergeCell ref="E241:E242"/>
    <mergeCell ref="D241:D242"/>
    <mergeCell ref="C241:C242"/>
    <mergeCell ref="C224:C226"/>
    <mergeCell ref="E224:E226"/>
    <mergeCell ref="D224:D226"/>
    <mergeCell ref="A189:A191"/>
    <mergeCell ref="B189:B191"/>
    <mergeCell ref="A217:A218"/>
    <mergeCell ref="A48:A49"/>
    <mergeCell ref="B48:B49"/>
    <mergeCell ref="C48:C49"/>
    <mergeCell ref="D39:D40"/>
    <mergeCell ref="A39:A40"/>
    <mergeCell ref="B39:B40"/>
    <mergeCell ref="C39:C40"/>
    <mergeCell ref="E35:E37"/>
    <mergeCell ref="D35:D37"/>
    <mergeCell ref="C35:C37"/>
    <mergeCell ref="B35:B37"/>
    <mergeCell ref="A35:A37"/>
    <mergeCell ref="A176:A177"/>
    <mergeCell ref="A196:A197"/>
    <mergeCell ref="B196:B197"/>
    <mergeCell ref="D196:D197"/>
    <mergeCell ref="E196:E197"/>
    <mergeCell ref="B199:B200"/>
    <mergeCell ref="C199:C200"/>
    <mergeCell ref="E199:E200"/>
    <mergeCell ref="D199:D200"/>
    <mergeCell ref="A31:A32"/>
    <mergeCell ref="B31:B32"/>
    <mergeCell ref="C31:C32"/>
    <mergeCell ref="D31:D32"/>
    <mergeCell ref="E39:E40"/>
    <mergeCell ref="E31:E32"/>
    <mergeCell ref="C153:C154"/>
    <mergeCell ref="B153:B154"/>
    <mergeCell ref="A153:A154"/>
    <mergeCell ref="E153:E154"/>
    <mergeCell ref="A113:A120"/>
    <mergeCell ref="E48:E49"/>
    <mergeCell ref="D48:D49"/>
    <mergeCell ref="B128:B132"/>
    <mergeCell ref="C128:C132"/>
    <mergeCell ref="E145:E147"/>
    <mergeCell ref="D145:D147"/>
    <mergeCell ref="D51:D61"/>
    <mergeCell ref="A420:C420"/>
    <mergeCell ref="D420:G420"/>
    <mergeCell ref="A418:G418"/>
    <mergeCell ref="A419:C419"/>
    <mergeCell ref="D419:G419"/>
    <mergeCell ref="E113:E120"/>
    <mergeCell ref="D113:D120"/>
    <mergeCell ref="C113:C120"/>
    <mergeCell ref="B113:B120"/>
    <mergeCell ref="A201:A202"/>
    <mergeCell ref="B201:B202"/>
    <mergeCell ref="C201:C202"/>
    <mergeCell ref="E201:E202"/>
    <mergeCell ref="D201:D202"/>
    <mergeCell ref="B263:B264"/>
    <mergeCell ref="C263:C264"/>
    <mergeCell ref="E263:E264"/>
    <mergeCell ref="B217:B218"/>
    <mergeCell ref="C217:C218"/>
    <mergeCell ref="D189:D191"/>
    <mergeCell ref="C189:C191"/>
    <mergeCell ref="E189:E191"/>
    <mergeCell ref="A306:A307"/>
    <mergeCell ref="D153:D154"/>
    <mergeCell ref="A1:F1"/>
    <mergeCell ref="A2:C2"/>
    <mergeCell ref="D2:G2"/>
    <mergeCell ref="A3:C3"/>
    <mergeCell ref="D3:G3"/>
    <mergeCell ref="E29:E30"/>
    <mergeCell ref="D29:D30"/>
    <mergeCell ref="C29:C30"/>
    <mergeCell ref="B29:B30"/>
    <mergeCell ref="A29:A30"/>
    <mergeCell ref="C20:C21"/>
    <mergeCell ref="B20:B21"/>
    <mergeCell ref="A20:A21"/>
    <mergeCell ref="D20:D21"/>
    <mergeCell ref="E20:E21"/>
    <mergeCell ref="A18:A19"/>
    <mergeCell ref="B18:B19"/>
    <mergeCell ref="C18:C19"/>
    <mergeCell ref="D18:D19"/>
    <mergeCell ref="E18:E19"/>
    <mergeCell ref="E7:E13"/>
    <mergeCell ref="A7:A13"/>
    <mergeCell ref="B7:B13"/>
    <mergeCell ref="C7:C13"/>
    <mergeCell ref="D336:D343"/>
    <mergeCell ref="B336:B343"/>
    <mergeCell ref="A336:A343"/>
    <mergeCell ref="E137:E144"/>
    <mergeCell ref="D137:D144"/>
    <mergeCell ref="C137:C144"/>
    <mergeCell ref="B137:B144"/>
    <mergeCell ref="A137:A144"/>
    <mergeCell ref="D306:D307"/>
    <mergeCell ref="C306:C307"/>
    <mergeCell ref="B306:B307"/>
    <mergeCell ref="E155:E157"/>
    <mergeCell ref="D155:D157"/>
    <mergeCell ref="C155:C157"/>
    <mergeCell ref="B247:B248"/>
    <mergeCell ref="C247:C248"/>
    <mergeCell ref="E247:E248"/>
    <mergeCell ref="D247:D248"/>
    <mergeCell ref="E183:E185"/>
    <mergeCell ref="E352:E361"/>
    <mergeCell ref="D352:D361"/>
    <mergeCell ref="C352:C361"/>
    <mergeCell ref="B352:B361"/>
    <mergeCell ref="A352:A361"/>
    <mergeCell ref="A241:A242"/>
    <mergeCell ref="D159:D161"/>
    <mergeCell ref="C159:C161"/>
    <mergeCell ref="B159:B161"/>
    <mergeCell ref="A159:A161"/>
    <mergeCell ref="A199:A200"/>
    <mergeCell ref="A308:A309"/>
    <mergeCell ref="B308:B309"/>
    <mergeCell ref="C308:C309"/>
    <mergeCell ref="D308:D309"/>
    <mergeCell ref="E300:E305"/>
    <mergeCell ref="D300:D305"/>
    <mergeCell ref="C300:C305"/>
    <mergeCell ref="B300:B305"/>
    <mergeCell ref="A300:A305"/>
    <mergeCell ref="E306:E307"/>
    <mergeCell ref="D263:D264"/>
    <mergeCell ref="E336:E343"/>
    <mergeCell ref="C336:C343"/>
    <mergeCell ref="A169:A172"/>
    <mergeCell ref="A133:A136"/>
    <mergeCell ref="E128:E132"/>
    <mergeCell ref="E308:E309"/>
    <mergeCell ref="B155:B157"/>
    <mergeCell ref="A155:A157"/>
    <mergeCell ref="A183:A185"/>
    <mergeCell ref="B183:B185"/>
    <mergeCell ref="C183:C185"/>
    <mergeCell ref="D183:D185"/>
    <mergeCell ref="A209:A210"/>
    <mergeCell ref="B209:B210"/>
    <mergeCell ref="C209:C210"/>
    <mergeCell ref="E209:E210"/>
    <mergeCell ref="D209:D210"/>
    <mergeCell ref="A224:A226"/>
    <mergeCell ref="B224:B226"/>
    <mergeCell ref="B241:B242"/>
    <mergeCell ref="C196:C197"/>
    <mergeCell ref="E159:E161"/>
    <mergeCell ref="F176:F177"/>
    <mergeCell ref="G176:G177"/>
    <mergeCell ref="F178:F179"/>
    <mergeCell ref="G178:G179"/>
    <mergeCell ref="E169:E172"/>
    <mergeCell ref="D169:D172"/>
    <mergeCell ref="C169:C172"/>
    <mergeCell ref="B169:B172"/>
    <mergeCell ref="B176:B177"/>
    <mergeCell ref="C176:C177"/>
    <mergeCell ref="E176:E177"/>
    <mergeCell ref="D176:D177"/>
  </mergeCells>
  <hyperlinks>
    <hyperlink ref="D3" r:id="rId1"/>
    <hyperlink ref="F5" r:id="rId2"/>
    <hyperlink ref="F6" r:id="rId3"/>
    <hyperlink ref="F7" r:id="rId4"/>
    <hyperlink ref="F14" r:id="rId5"/>
    <hyperlink ref="F15" r:id="rId6"/>
    <hyperlink ref="F16" r:id="rId7"/>
    <hyperlink ref="F17" r:id="rId8"/>
    <hyperlink ref="F18" r:id="rId9"/>
    <hyperlink ref="F20" r:id="rId10"/>
    <hyperlink ref="F22" r:id="rId11"/>
    <hyperlink ref="F8" r:id="rId12"/>
    <hyperlink ref="F23" r:id="rId13"/>
    <hyperlink ref="F24" r:id="rId14"/>
    <hyperlink ref="F25" r:id="rId15" display="https://www.compraspublicas.gob.ec/ProcesoContratacion/compras/PC/informacionProcesoContratacion2.cpe?idSoliCompra=pOGydTAGyAcIvxQwpDW8TLWYuk9XdVK1Uar82F5FEnk,"/>
    <hyperlink ref="F29" r:id="rId16" display="https://www.compraspublicas.gob.ec/ProcesoContratacion/compras/PC/informacionProcesoContratacion2.cpe?idSoliCompra=o4xoSKmI7IGq3q6Ulp5fpEqYr3XRSaxoa_6cic9CZcA,"/>
    <hyperlink ref="F31" r:id="rId17" display="https://www.compraspublicas.gob.ec/ProcesoContratacion/compras/PC/informacionProcesoContratacion2.cpe?idSoliCompra=LDwhQn7Xzrcs66TesPuun6tVC5UUwAuGCNpJ-uixKjU,"/>
    <hyperlink ref="F33" r:id="rId18" display="https://www.compraspublicas.gob.ec/ProcesoContratacion/compras/PC/informacionProcesoContratacion2.cpe?idSoliCompra=87q6-JCSC60QRSuQ1O8qz7RYTcjCGo7WE6ZMS8Cte3w,"/>
    <hyperlink ref="F30" r:id="rId19" display="https://www.compraspublicas.gob.ec/ProcesoContratacion/compras/PC/informacionProcesoContratacion2.cpe?idSoliCompra=dFjHUsJnNHFyiHy1wgF6fvhNiO6PJZAd7LrlP4JfvZg,"/>
    <hyperlink ref="F34" r:id="rId20" display="https://www.compraspublicas.gob.ec/ProcesoContratacion/compras/PC/informacionProcesoContratacion2.cpe?idSoliCompra=eiya7B5PShN_QenWkcH2glxaWFGvjR8TVhvyzw1ffYw,"/>
    <hyperlink ref="F41" r:id="rId21" display="https://www.compraspublicas.gob.ec/ProcesoContratacion/compras/PC/informacionProcesoContratacion2.cpe?idSoliCompra=_rZx1h3LUEVrY5DM75-DaqCWEuBAdaHmghGgIpNXsT4,"/>
    <hyperlink ref="F21" r:id="rId22"/>
    <hyperlink ref="F42" r:id="rId23"/>
    <hyperlink ref="F162" r:id="rId24"/>
    <hyperlink ref="F164" r:id="rId25"/>
    <hyperlink ref="F169" r:id="rId26"/>
    <hyperlink ref="F207" r:id="rId27"/>
    <hyperlink ref="F208" r:id="rId28"/>
    <hyperlink ref="F209" r:id="rId29"/>
    <hyperlink ref="F211" r:id="rId30"/>
    <hyperlink ref="F212" r:id="rId31"/>
    <hyperlink ref="F215" r:id="rId32"/>
    <hyperlink ref="F216" r:id="rId33"/>
    <hyperlink ref="F224" r:id="rId34"/>
    <hyperlink ref="F227" r:id="rId35"/>
    <hyperlink ref="F228" r:id="rId36"/>
    <hyperlink ref="F225" r:id="rId37"/>
    <hyperlink ref="F229" r:id="rId38"/>
    <hyperlink ref="F230" r:id="rId39"/>
    <hyperlink ref="F32" r:id="rId40"/>
    <hyperlink ref="F231" r:id="rId41"/>
    <hyperlink ref="F232" r:id="rId42"/>
    <hyperlink ref="F233" r:id="rId43"/>
    <hyperlink ref="F234" r:id="rId44"/>
    <hyperlink ref="F235" r:id="rId45"/>
    <hyperlink ref="F210" r:id="rId46"/>
    <hyperlink ref="F238" r:id="rId47"/>
    <hyperlink ref="F239" r:id="rId48"/>
    <hyperlink ref="F244" r:id="rId49"/>
    <hyperlink ref="F243" r:id="rId50"/>
    <hyperlink ref="F247" r:id="rId51"/>
    <hyperlink ref="F248" r:id="rId52"/>
    <hyperlink ref="F249" r:id="rId53"/>
    <hyperlink ref="F250" r:id="rId54"/>
    <hyperlink ref="F251" r:id="rId55"/>
    <hyperlink ref="F252" r:id="rId56"/>
    <hyperlink ref="F253" r:id="rId57"/>
    <hyperlink ref="F170" r:id="rId58"/>
    <hyperlink ref="F254" r:id="rId59"/>
    <hyperlink ref="F255" r:id="rId60"/>
    <hyperlink ref="F257" r:id="rId61"/>
    <hyperlink ref="F259" r:id="rId62"/>
    <hyperlink ref="F260" r:id="rId63"/>
    <hyperlink ref="F261" r:id="rId64"/>
    <hyperlink ref="F262" r:id="rId65"/>
    <hyperlink ref="F263" r:id="rId66"/>
    <hyperlink ref="F265" r:id="rId67"/>
    <hyperlink ref="F19" r:id="rId68" display="https://www.compraspublicas.gob.ec/ProcesoContratacion/compras/PC/informacionProcesoContratacion2.cpe?idSoliCompra=8i-ZZ62_ZtG1A1VJ8B4Q-L4JqORPabNJbsL6rT0--jg,"/>
    <hyperlink ref="F280" r:id="rId69" display="https://www.compraspublicas.gob.ec/ProcesoContratacion/compras/PC/informacionProcesoContratacion2.cpe?idSoliCompra=AUKxV5GNlv7993Jy9dc1RzusWnV99ztMQNqj0f2DrJY,"/>
    <hyperlink ref="F202" r:id="rId70" display="https://www.compraspublicas.gob.ec/ProcesoContratacion/compras/PC/informacionProcesoContratacion2.cpe?idSoliCompra=BJ5MGJZyIDwOw3NDTdUEESqmkF0allp2XYIo_NYU9d0,"/>
    <hyperlink ref="F281" r:id="rId71" display="https://www.compraspublicas.gob.ec/ProcesoContratacion/compras/PC/informacionProcesoContratacion2.cpe?idSoliCompra=xXwUfOz2bgzRQSnwuhZFTmMUo0WmqvZjuPTOgHNvVDw,"/>
    <hyperlink ref="F282" r:id="rId72" display="https://www.compraspublicas.gob.ec/ProcesoContratacion/compras/PC/informacionProcesoContratacion2.cpe?idSoliCompra=w5686LaecL98vRaVr3UEbqLvqSY4wia5J9IPTRPTHm4,"/>
    <hyperlink ref="F283" r:id="rId73" display="https://www.compraspublicas.gob.ec/ProcesoContratacion/compras/PC/informacionProcesoContratacion2.cpe?idSoliCompra=kUBCIzLRi82pc_xPT2lTcBnwWMbR4cTCbFuYYB2rkuA,"/>
    <hyperlink ref="F284" r:id="rId74" display="https://www.compraspublicas.gob.ec/ProcesoContratacion/compras/PC/informacionProcesoContratacion2.cpe?idSoliCompra=NEwirHhK1Hq8PEJQPqPZ1b1LZKL4fmxh277-Vh0A3Mo,"/>
    <hyperlink ref="F285" r:id="rId75" display="https://www.compraspublicas.gob.ec/ProcesoContratacion/compras/PC/informacionProcesoContratacion2.cpe?idSoliCompra=_Y_sRBGcGCrwHSTTMMPD7Oi02tnr9CxXwdiM52pvPyY,"/>
    <hyperlink ref="F286" r:id="rId76" display="https://www.compraspublicas.gob.ec/ProcesoContratacion/compras/PC/informacionProcesoContratacion2.cpe?idSoliCompra=dhPs4IjMj4FfWwmnWHb24apr4UX39JvXeLXLS9ogfRk,"/>
    <hyperlink ref="F287" r:id="rId77" display="https://www.compraspublicas.gob.ec/ProcesoContratacion/compras/PC/informacionProcesoContratacion2.cpe?idSoliCompra=pe2s5T4-tyPz7CZ56dB1LF0Vg4JOvXWheCN-Smrosi8,"/>
    <hyperlink ref="F288" r:id="rId78" display="https://www.compraspublicas.gob.ec/ProcesoContratacion/compras/PC/informacionProcesoContratacion2.cpe?idSoliCompra=ZOUGThm0YGZn2SvxLU9gJg444Un056sZbSiqRKrvFGc,"/>
    <hyperlink ref="F289" r:id="rId79" display="https://www.compraspublicas.gob.ec/ProcesoContratacion/compras/PC/informacionProcesoContratacion2.cpe?idSoliCompra=Obk0fyDtulBC5sV3dFZVvMPn1YfA3vUR2iA84-2JlOI,"/>
    <hyperlink ref="F292" r:id="rId80" display="https://www.compraspublicas.gob.ec/ProcesoContratacion/compras/PC/informacionProcesoContratacion2.cpe?idSoliCompra=LegmK6mR6MGIqR7CuJqAPVEGtfBRqsLdw-u350yshVc,"/>
    <hyperlink ref="F293" r:id="rId81" display="https://www.compraspublicas.gob.ec/ProcesoContratacion/compras/PC/informacionProcesoContratacion2.cpe?idSoliCompra=ViNuqpjOOIrx4LvNw6_ptNIs3Awllvx9Ink5kImuimE,"/>
    <hyperlink ref="F264" r:id="rId82" display="https://www.compraspublicas.gob.ec/ProcesoContratacion/compras/PC/informacionProcesoContratacion2.cpe?idSoliCompra=UHq9m3U1IcCIhzJIeGqUCm7rBX3a7v6GOWxK_Ca3_Kw,"/>
    <hyperlink ref="F295" r:id="rId83" display="https://www.compraspublicas.gob.ec/ProcesoContratacion/compras/PC/informacionProcesoContratacion2.cpe?idSoliCompra=EF09Q-adWi48PAzKvFqOYkksCh9hdhWwFZZjraAmMLI,"/>
    <hyperlink ref="F296" r:id="rId84" display="https://www.compraspublicas.gob.ec/ProcesoContratacion/compras/PC/informacionProcesoContratacion2.cpe?idSoliCompra=u0V1TCNsQaZAwuJTVdJANiwFdx5eOAej0ZAe6GYkzgA,"/>
    <hyperlink ref="F299" r:id="rId85" display="https://www.compraspublicas.gob.ec/ProcesoContratacion/compras/PC/informacionProcesoContratacion2.cpe?idSoliCompra=TK3MhFFBPQe1C_y_32Y-NeT_B6MdkcK9VFGz8o827Sg,"/>
    <hyperlink ref="F322" r:id="rId86"/>
    <hyperlink ref="F323" r:id="rId87"/>
    <hyperlink ref="F10" r:id="rId88"/>
    <hyperlink ref="F218" r:id="rId89"/>
    <hyperlink ref="F324" r:id="rId90"/>
    <hyperlink ref="F171" r:id="rId91"/>
    <hyperlink ref="F11" r:id="rId92"/>
    <hyperlink ref="F26" r:id="rId93"/>
    <hyperlink ref="F27" r:id="rId94"/>
    <hyperlink ref="F325" r:id="rId95"/>
    <hyperlink ref="F326" r:id="rId96"/>
    <hyperlink ref="F329" r:id="rId97"/>
    <hyperlink ref="F330" r:id="rId98"/>
    <hyperlink ref="F213" r:id="rId99"/>
    <hyperlink ref="F327" r:id="rId100"/>
    <hyperlink ref="F375" r:id="rId101"/>
    <hyperlink ref="F12" r:id="rId102"/>
    <hyperlink ref="F376" r:id="rId103"/>
    <hyperlink ref="F377" r:id="rId104"/>
    <hyperlink ref="F378" r:id="rId105"/>
    <hyperlink ref="F379" r:id="rId106"/>
    <hyperlink ref="F172" r:id="rId107"/>
    <hyperlink ref="F380" r:id="rId108"/>
    <hyperlink ref="F245" r:id="rId109"/>
    <hyperlink ref="F381" r:id="rId110"/>
    <hyperlink ref="F161" r:id="rId111"/>
    <hyperlink ref="F382" r:id="rId112"/>
    <hyperlink ref="F383" r:id="rId113"/>
    <hyperlink ref="F384" r:id="rId114"/>
    <hyperlink ref="F385" r:id="rId115"/>
    <hyperlink ref="F386" r:id="rId116"/>
    <hyperlink ref="F387" r:id="rId117"/>
    <hyperlink ref="F388" r:id="rId118"/>
    <hyperlink ref="F389" r:id="rId119"/>
    <hyperlink ref="F374" r:id="rId120"/>
    <hyperlink ref="F373" r:id="rId121"/>
    <hyperlink ref="F412" r:id="rId122"/>
    <hyperlink ref="F413" r:id="rId123"/>
    <hyperlink ref="F414" r:id="rId124"/>
    <hyperlink ref="F415" r:id="rId125"/>
    <hyperlink ref="F416" r:id="rId126"/>
    <hyperlink ref="F28" r:id="rId127"/>
    <hyperlink ref="F417" r:id="rId128"/>
    <hyperlink ref="F256" r:id="rId129"/>
    <hyperlink ref="F291" r:id="rId130"/>
    <hyperlink ref="F328" r:id="rId131"/>
  </hyperlinks>
  <pageMargins left="0.7" right="0.7" top="0.75" bottom="0.75" header="0.3" footer="0.3"/>
  <pageSetup paperSize="9" orientation="portrait" r:id="rId132"/>
  <ignoredErrors>
    <ignoredError sqref="D372 D370 C279 C283 C28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'C:\Users\jpvalverde\Downloads\[PROCESOS DE CONTRATACIÓN  (55).xlsx]Hoja 2'!#REF!</xm:f>
          </x14:formula1>
          <xm:sqref>G218 G227:G234 G377:G380 G163:G164 G39:G40 G207 G224:G225 G334:G363 G251 G253:G254 G202 G5:G8 G51:G161 G256:G265 G280:G281 G296 G300:G316 G373:G375 G403:G409 G283:G289 G291:G293 G382:G388 G215:G216 G10:G12 G211:G213 G169:G176 G178 G180:G185 G392:G393 G238:G245 G247:G249 G412:G416 G14:G37 G322:G330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PROVEEDORES CONTRATADOS</vt:lpstr>
      <vt:lpstr>'MATRIZ PROVEEDORES CONTRATADOS'!Área_de_impresión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Hjalmar Paúl Guzmán Barrera</cp:lastModifiedBy>
  <cp:lastPrinted>2021-10-05T20:55:55Z</cp:lastPrinted>
  <dcterms:created xsi:type="dcterms:W3CDTF">2021-07-05T19:45:53Z</dcterms:created>
  <dcterms:modified xsi:type="dcterms:W3CDTF">2023-01-05T20:59:14Z</dcterms:modified>
</cp:coreProperties>
</file>