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villegas\Downloads\"/>
    </mc:Choice>
  </mc:AlternateContent>
  <bookViews>
    <workbookView xWindow="0" yWindow="0" windowWidth="19200" windowHeight="6760" tabRatio="712" firstSheet="2" activeTab="2"/>
  </bookViews>
  <sheets>
    <sheet name="Resumen" sheetId="6" state="hidden" r:id="rId1"/>
    <sheet name="TD Inversión" sheetId="4" state="hidden" r:id="rId2"/>
    <sheet name="Inversión" sheetId="1" r:id="rId3"/>
    <sheet name="TD Corriente" sheetId="5" state="hidden" r:id="rId4"/>
    <sheet name="Corriente" sheetId="2" r:id="rId5"/>
    <sheet name="TD Remu" sheetId="7" state="hidden" r:id="rId6"/>
    <sheet name="Remuneraciones" sheetId="3" r:id="rId7"/>
  </sheets>
  <externalReferences>
    <externalReference r:id="rId8"/>
  </externalReferences>
  <definedNames>
    <definedName name="_xlnm._FilterDatabase" localSheetId="4" hidden="1">Corriente!$A$3:$BO$307</definedName>
    <definedName name="_xlnm._FilterDatabase" localSheetId="2" hidden="1">Inversión!$A$2:$BB$270</definedName>
    <definedName name="_xlnm._FilterDatabase" localSheetId="6" hidden="1">Remuneraciones!$A$3:$BB$62</definedName>
    <definedName name="PARTIDAS" localSheetId="2">[1]partidas!$A$1:$A$169</definedName>
  </definedNames>
  <calcPr calcId="162913"/>
  <pivotCaches>
    <pivotCache cacheId="181" r:id="rId9"/>
    <pivotCache cacheId="198" r:id="rId10"/>
    <pivotCache cacheId="209" r:id="rId11"/>
    <pivotCache cacheId="208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5" l="1"/>
  <c r="E23" i="5"/>
  <c r="F23" i="5"/>
  <c r="G23" i="5"/>
  <c r="H23" i="5"/>
  <c r="I23" i="5"/>
  <c r="J23" i="5"/>
  <c r="K23" i="5"/>
  <c r="L23" i="5"/>
  <c r="M23" i="5"/>
  <c r="N23" i="5"/>
  <c r="C23" i="5"/>
  <c r="E17" i="6" l="1"/>
  <c r="E10" i="6"/>
  <c r="AY5" i="3"/>
  <c r="AZ5" i="3"/>
  <c r="AY6" i="3"/>
  <c r="BB6" i="3" s="1"/>
  <c r="AZ6" i="3"/>
  <c r="BA6" i="3"/>
  <c r="AY7" i="3"/>
  <c r="AZ7" i="3"/>
  <c r="AY8" i="3"/>
  <c r="AZ8" i="3"/>
  <c r="AY9" i="3"/>
  <c r="AZ9" i="3"/>
  <c r="AY10" i="3"/>
  <c r="BB10" i="3" s="1"/>
  <c r="AZ10" i="3"/>
  <c r="AY11" i="3"/>
  <c r="AZ11" i="3"/>
  <c r="AY12" i="3"/>
  <c r="BB12" i="3" s="1"/>
  <c r="AZ12" i="3"/>
  <c r="AY13" i="3"/>
  <c r="BB13" i="3" s="1"/>
  <c r="AZ13" i="3"/>
  <c r="AY14" i="3"/>
  <c r="AZ14" i="3"/>
  <c r="AY15" i="3"/>
  <c r="BB15" i="3" s="1"/>
  <c r="AZ15" i="3"/>
  <c r="AY16" i="3"/>
  <c r="BB16" i="3" s="1"/>
  <c r="AZ16" i="3"/>
  <c r="AY17" i="3"/>
  <c r="BB17" i="3" s="1"/>
  <c r="AZ17" i="3"/>
  <c r="AY18" i="3"/>
  <c r="BB18" i="3" s="1"/>
  <c r="AZ18" i="3"/>
  <c r="AY19" i="3"/>
  <c r="BB19" i="3" s="1"/>
  <c r="AZ19" i="3"/>
  <c r="BA19" i="3" s="1"/>
  <c r="AY20" i="3"/>
  <c r="AZ20" i="3"/>
  <c r="AY21" i="3"/>
  <c r="BB21" i="3" s="1"/>
  <c r="AZ21" i="3"/>
  <c r="AY22" i="3"/>
  <c r="BB22" i="3" s="1"/>
  <c r="AZ22" i="3"/>
  <c r="AY23" i="3"/>
  <c r="BB23" i="3" s="1"/>
  <c r="AZ23" i="3"/>
  <c r="AY24" i="3"/>
  <c r="BB24" i="3" s="1"/>
  <c r="AZ24" i="3"/>
  <c r="AY25" i="3"/>
  <c r="BB25" i="3" s="1"/>
  <c r="AZ25" i="3"/>
  <c r="AY26" i="3"/>
  <c r="BB26" i="3" s="1"/>
  <c r="AZ26" i="3"/>
  <c r="AY27" i="3"/>
  <c r="BB27" i="3" s="1"/>
  <c r="AZ27" i="3"/>
  <c r="AY28" i="3"/>
  <c r="BB28" i="3" s="1"/>
  <c r="AZ28" i="3"/>
  <c r="AY29" i="3"/>
  <c r="BB29" i="3" s="1"/>
  <c r="AZ29" i="3"/>
  <c r="AY30" i="3"/>
  <c r="BB30" i="3" s="1"/>
  <c r="AZ30" i="3"/>
  <c r="AY31" i="3"/>
  <c r="BB31" i="3" s="1"/>
  <c r="AZ31" i="3"/>
  <c r="AY32" i="3"/>
  <c r="BB32" i="3" s="1"/>
  <c r="AZ32" i="3"/>
  <c r="AY33" i="3"/>
  <c r="BB33" i="3" s="1"/>
  <c r="AZ33" i="3"/>
  <c r="AY34" i="3"/>
  <c r="BB34" i="3" s="1"/>
  <c r="AZ34" i="3"/>
  <c r="AY35" i="3"/>
  <c r="BB35" i="3" s="1"/>
  <c r="AZ35" i="3"/>
  <c r="AY36" i="3"/>
  <c r="BB36" i="3" s="1"/>
  <c r="AZ36" i="3"/>
  <c r="AY37" i="3"/>
  <c r="BB37" i="3" s="1"/>
  <c r="AZ37" i="3"/>
  <c r="AY38" i="3"/>
  <c r="AZ38" i="3"/>
  <c r="AY39" i="3"/>
  <c r="BB39" i="3" s="1"/>
  <c r="AZ39" i="3"/>
  <c r="AY40" i="3"/>
  <c r="BB40" i="3" s="1"/>
  <c r="AZ40" i="3"/>
  <c r="AY41" i="3"/>
  <c r="BB41" i="3" s="1"/>
  <c r="AZ41" i="3"/>
  <c r="AY42" i="3"/>
  <c r="BB42" i="3" s="1"/>
  <c r="AZ42" i="3"/>
  <c r="AY43" i="3"/>
  <c r="BB43" i="3" s="1"/>
  <c r="AZ43" i="3"/>
  <c r="AY44" i="3"/>
  <c r="BB44" i="3" s="1"/>
  <c r="AZ44" i="3"/>
  <c r="AY45" i="3"/>
  <c r="BB45" i="3" s="1"/>
  <c r="AZ45" i="3"/>
  <c r="AY46" i="3"/>
  <c r="BB46" i="3" s="1"/>
  <c r="AZ46" i="3"/>
  <c r="AY47" i="3"/>
  <c r="BB47" i="3" s="1"/>
  <c r="AZ47" i="3"/>
  <c r="AY48" i="3"/>
  <c r="BB48" i="3" s="1"/>
  <c r="AZ48" i="3"/>
  <c r="AY49" i="3"/>
  <c r="BB49" i="3" s="1"/>
  <c r="AZ49" i="3"/>
  <c r="AY50" i="3"/>
  <c r="BB50" i="3" s="1"/>
  <c r="AZ50" i="3"/>
  <c r="AY51" i="3"/>
  <c r="BB51" i="3" s="1"/>
  <c r="AZ51" i="3"/>
  <c r="AY52" i="3"/>
  <c r="BB52" i="3" s="1"/>
  <c r="AZ52" i="3"/>
  <c r="AY53" i="3"/>
  <c r="BB53" i="3" s="1"/>
  <c r="AZ53" i="3"/>
  <c r="AY54" i="3"/>
  <c r="BB54" i="3" s="1"/>
  <c r="AZ54" i="3"/>
  <c r="AY55" i="3"/>
  <c r="BB55" i="3" s="1"/>
  <c r="AZ55" i="3"/>
  <c r="AY56" i="3"/>
  <c r="AZ56" i="3"/>
  <c r="AY57" i="3"/>
  <c r="BB57" i="3" s="1"/>
  <c r="AZ57" i="3"/>
  <c r="AY58" i="3"/>
  <c r="BB58" i="3" s="1"/>
  <c r="AZ58" i="3"/>
  <c r="AY59" i="3"/>
  <c r="BB59" i="3" s="1"/>
  <c r="AZ59" i="3"/>
  <c r="AY60" i="3"/>
  <c r="BB60" i="3" s="1"/>
  <c r="AZ60" i="3"/>
  <c r="AY61" i="3"/>
  <c r="BB61" i="3" s="1"/>
  <c r="AZ61" i="3"/>
  <c r="AZ4" i="3"/>
  <c r="AY4" i="3"/>
  <c r="BA58" i="3" l="1"/>
  <c r="BA54" i="3"/>
  <c r="BA13" i="3"/>
  <c r="BA26" i="3"/>
  <c r="BA22" i="3"/>
  <c r="BA20" i="3"/>
  <c r="BB20" i="3"/>
  <c r="BA61" i="3"/>
  <c r="BA45" i="3"/>
  <c r="BA41" i="3"/>
  <c r="BA37" i="3"/>
  <c r="BA31" i="3"/>
  <c r="BA60" i="3"/>
  <c r="BA48" i="3"/>
  <c r="BA25" i="3"/>
  <c r="BA11" i="3"/>
  <c r="BA10" i="3"/>
  <c r="BA59" i="3"/>
  <c r="BA55" i="3"/>
  <c r="BA43" i="3"/>
  <c r="BA35" i="3"/>
  <c r="BA32" i="3"/>
  <c r="BA28" i="3"/>
  <c r="BA16" i="3"/>
  <c r="BA34" i="3"/>
  <c r="BA12" i="3"/>
  <c r="BA52" i="3"/>
  <c r="BA8" i="3"/>
  <c r="BA56" i="3"/>
  <c r="BA14" i="3"/>
  <c r="BA4" i="3"/>
  <c r="BA51" i="3"/>
  <c r="BA40" i="3"/>
  <c r="BA36" i="3"/>
  <c r="BB4" i="3"/>
  <c r="BA49" i="3"/>
  <c r="BA46" i="3"/>
  <c r="BA42" i="3"/>
  <c r="BA9" i="3"/>
  <c r="BA38" i="3"/>
  <c r="BA53" i="3"/>
  <c r="BA21" i="3"/>
  <c r="BA57" i="3"/>
  <c r="BA39" i="3"/>
  <c r="BA33" i="3"/>
  <c r="BA30" i="3"/>
  <c r="BA27" i="3"/>
  <c r="BA24" i="3"/>
  <c r="BA18" i="3"/>
  <c r="BA15" i="3"/>
  <c r="BB56" i="3"/>
  <c r="BB38" i="3"/>
  <c r="BA29" i="3"/>
  <c r="BA23" i="3"/>
  <c r="BA17" i="3"/>
  <c r="BB14" i="3"/>
  <c r="BB8" i="3"/>
  <c r="BA50" i="3"/>
  <c r="BA47" i="3"/>
  <c r="BA44" i="3"/>
  <c r="BA7" i="3"/>
  <c r="BA5" i="3"/>
  <c r="BB11" i="3"/>
  <c r="BB9" i="3"/>
  <c r="BB7" i="3"/>
  <c r="BB5" i="3"/>
  <c r="F173" i="5" l="1"/>
  <c r="G173" i="5" s="1"/>
  <c r="H173" i="5" s="1"/>
  <c r="I173" i="5" s="1"/>
  <c r="J173" i="5" s="1"/>
  <c r="K173" i="5" s="1"/>
  <c r="L173" i="5" s="1"/>
  <c r="M173" i="5" s="1"/>
  <c r="N173" i="5" s="1"/>
  <c r="O173" i="5" s="1"/>
  <c r="E173" i="5"/>
  <c r="D173" i="5"/>
  <c r="E172" i="5"/>
  <c r="F172" i="5"/>
  <c r="G172" i="5"/>
  <c r="H172" i="5"/>
  <c r="I172" i="5"/>
  <c r="J172" i="5"/>
  <c r="K172" i="5"/>
  <c r="L172" i="5"/>
  <c r="M172" i="5"/>
  <c r="N172" i="5"/>
  <c r="O172" i="5"/>
  <c r="D172" i="5"/>
  <c r="F171" i="5"/>
  <c r="G171" i="5" s="1"/>
  <c r="H171" i="5" s="1"/>
  <c r="I171" i="5" s="1"/>
  <c r="J171" i="5" s="1"/>
  <c r="K171" i="5" s="1"/>
  <c r="L171" i="5" s="1"/>
  <c r="M171" i="5" s="1"/>
  <c r="N171" i="5" s="1"/>
  <c r="O171" i="5" s="1"/>
  <c r="E171" i="5"/>
  <c r="D171" i="5"/>
  <c r="E170" i="5"/>
  <c r="F170" i="5"/>
  <c r="G170" i="5"/>
  <c r="H170" i="5"/>
  <c r="I170" i="5"/>
  <c r="J170" i="5"/>
  <c r="K170" i="5"/>
  <c r="L170" i="5"/>
  <c r="M170" i="5"/>
  <c r="N170" i="5"/>
  <c r="O170" i="5"/>
  <c r="D170" i="5"/>
  <c r="C170" i="5"/>
  <c r="AY5" i="2"/>
  <c r="AZ5" i="2"/>
  <c r="AY6" i="2"/>
  <c r="BB6" i="2" s="1"/>
  <c r="AZ6" i="2"/>
  <c r="AY7" i="2"/>
  <c r="AZ7" i="2"/>
  <c r="AY8" i="2"/>
  <c r="BB8" i="2" s="1"/>
  <c r="AZ8" i="2"/>
  <c r="AY9" i="2"/>
  <c r="BB9" i="2" s="1"/>
  <c r="AZ9" i="2"/>
  <c r="AY10" i="2"/>
  <c r="AZ10" i="2"/>
  <c r="AY11" i="2"/>
  <c r="BB11" i="2" s="1"/>
  <c r="AZ11" i="2"/>
  <c r="AY12" i="2"/>
  <c r="BB12" i="2" s="1"/>
  <c r="AZ12" i="2"/>
  <c r="AY13" i="2"/>
  <c r="BB13" i="2" s="1"/>
  <c r="AZ13" i="2"/>
  <c r="AY14" i="2"/>
  <c r="BB14" i="2" s="1"/>
  <c r="AZ14" i="2"/>
  <c r="AY15" i="2"/>
  <c r="AZ15" i="2"/>
  <c r="AY16" i="2"/>
  <c r="BB16" i="2" s="1"/>
  <c r="AY17" i="2"/>
  <c r="BB17" i="2" s="1"/>
  <c r="AZ17" i="2"/>
  <c r="AY18" i="2"/>
  <c r="AZ18" i="2"/>
  <c r="AY19" i="2"/>
  <c r="BB19" i="2" s="1"/>
  <c r="AY20" i="2"/>
  <c r="BB20" i="2" s="1"/>
  <c r="AZ20" i="2"/>
  <c r="AY21" i="2"/>
  <c r="AZ21" i="2"/>
  <c r="AY22" i="2"/>
  <c r="BB22" i="2" s="1"/>
  <c r="AZ22" i="2"/>
  <c r="AY23" i="2"/>
  <c r="AZ23" i="2"/>
  <c r="AY24" i="2"/>
  <c r="BB24" i="2" s="1"/>
  <c r="AZ24" i="2"/>
  <c r="AY25" i="2"/>
  <c r="BB25" i="2" s="1"/>
  <c r="AZ25" i="2"/>
  <c r="AY26" i="2"/>
  <c r="AZ26" i="2"/>
  <c r="AY27" i="2"/>
  <c r="AZ27" i="2"/>
  <c r="AY28" i="2"/>
  <c r="BB28" i="2" s="1"/>
  <c r="AZ28" i="2"/>
  <c r="AY29" i="2"/>
  <c r="AZ29" i="2"/>
  <c r="AY30" i="2"/>
  <c r="BB30" i="2" s="1"/>
  <c r="AZ30" i="2"/>
  <c r="AY31" i="2"/>
  <c r="AZ31" i="2"/>
  <c r="AY32" i="2"/>
  <c r="BB32" i="2" s="1"/>
  <c r="AZ32" i="2"/>
  <c r="AY33" i="2"/>
  <c r="BB33" i="2" s="1"/>
  <c r="AZ33" i="2"/>
  <c r="AY34" i="2"/>
  <c r="AZ34" i="2"/>
  <c r="AY35" i="2"/>
  <c r="AZ35" i="2"/>
  <c r="AY36" i="2"/>
  <c r="BB36" i="2" s="1"/>
  <c r="AZ36" i="2"/>
  <c r="AY37" i="2"/>
  <c r="BB37" i="2" s="1"/>
  <c r="AZ37" i="2"/>
  <c r="AY38" i="2"/>
  <c r="BB38" i="2" s="1"/>
  <c r="AZ38" i="2"/>
  <c r="AY39" i="2"/>
  <c r="AZ39" i="2"/>
  <c r="AY40" i="2"/>
  <c r="BB40" i="2" s="1"/>
  <c r="AZ40" i="2"/>
  <c r="AY41" i="2"/>
  <c r="BB41" i="2" s="1"/>
  <c r="AZ41" i="2"/>
  <c r="AY42" i="2"/>
  <c r="AZ42" i="2"/>
  <c r="AY43" i="2"/>
  <c r="AZ43" i="2"/>
  <c r="AY44" i="2"/>
  <c r="BB44" i="2" s="1"/>
  <c r="AZ44" i="2"/>
  <c r="AY45" i="2"/>
  <c r="BB45" i="2" s="1"/>
  <c r="AZ45" i="2"/>
  <c r="AY46" i="2"/>
  <c r="BB46" i="2" s="1"/>
  <c r="AZ46" i="2"/>
  <c r="AY47" i="2"/>
  <c r="AZ47" i="2"/>
  <c r="AY48" i="2"/>
  <c r="BB48" i="2" s="1"/>
  <c r="AZ48" i="2"/>
  <c r="AY49" i="2"/>
  <c r="BB49" i="2" s="1"/>
  <c r="AZ49" i="2"/>
  <c r="AY50" i="2"/>
  <c r="AZ50" i="2"/>
  <c r="AY51" i="2"/>
  <c r="AZ51" i="2"/>
  <c r="AY52" i="2"/>
  <c r="BB52" i="2" s="1"/>
  <c r="AZ52" i="2"/>
  <c r="AY53" i="2"/>
  <c r="BB53" i="2" s="1"/>
  <c r="AZ53" i="2"/>
  <c r="AY54" i="2"/>
  <c r="BB54" i="2" s="1"/>
  <c r="AZ54" i="2"/>
  <c r="AY55" i="2"/>
  <c r="AZ55" i="2"/>
  <c r="AY56" i="2"/>
  <c r="BB56" i="2" s="1"/>
  <c r="AZ56" i="2"/>
  <c r="AY57" i="2"/>
  <c r="BB57" i="2" s="1"/>
  <c r="AZ57" i="2"/>
  <c r="AY58" i="2"/>
  <c r="AZ58" i="2"/>
  <c r="AY59" i="2"/>
  <c r="AZ59" i="2"/>
  <c r="AY60" i="2"/>
  <c r="BB60" i="2" s="1"/>
  <c r="AZ60" i="2"/>
  <c r="AY61" i="2"/>
  <c r="BB61" i="2" s="1"/>
  <c r="AZ61" i="2"/>
  <c r="AY62" i="2"/>
  <c r="BB62" i="2" s="1"/>
  <c r="AZ62" i="2"/>
  <c r="AY63" i="2"/>
  <c r="AZ63" i="2"/>
  <c r="AY64" i="2"/>
  <c r="BB64" i="2" s="1"/>
  <c r="AZ64" i="2"/>
  <c r="AY65" i="2"/>
  <c r="BB65" i="2" s="1"/>
  <c r="AZ65" i="2"/>
  <c r="AY66" i="2"/>
  <c r="AZ66" i="2"/>
  <c r="AY67" i="2"/>
  <c r="AZ67" i="2"/>
  <c r="AY68" i="2"/>
  <c r="BB68" i="2" s="1"/>
  <c r="AZ68" i="2"/>
  <c r="AY69" i="2"/>
  <c r="AZ69" i="2"/>
  <c r="AY70" i="2"/>
  <c r="BB70" i="2" s="1"/>
  <c r="AZ70" i="2"/>
  <c r="AY71" i="2"/>
  <c r="AZ71" i="2"/>
  <c r="AY72" i="2"/>
  <c r="BB72" i="2" s="1"/>
  <c r="AZ72" i="2"/>
  <c r="AY73" i="2"/>
  <c r="BB73" i="2" s="1"/>
  <c r="AZ73" i="2"/>
  <c r="AY74" i="2"/>
  <c r="AZ74" i="2"/>
  <c r="AY75" i="2"/>
  <c r="AZ75" i="2"/>
  <c r="AY76" i="2"/>
  <c r="BB76" i="2" s="1"/>
  <c r="AZ76" i="2"/>
  <c r="AY77" i="2"/>
  <c r="AZ77" i="2"/>
  <c r="AY78" i="2"/>
  <c r="BB78" i="2" s="1"/>
  <c r="AZ78" i="2"/>
  <c r="AY79" i="2"/>
  <c r="AZ79" i="2"/>
  <c r="AY80" i="2"/>
  <c r="BB80" i="2" s="1"/>
  <c r="AZ80" i="2"/>
  <c r="AY81" i="2"/>
  <c r="BB81" i="2" s="1"/>
  <c r="AZ81" i="2"/>
  <c r="AY82" i="2"/>
  <c r="AZ82" i="2"/>
  <c r="AY83" i="2"/>
  <c r="AZ83" i="2"/>
  <c r="AY84" i="2"/>
  <c r="BB84" i="2" s="1"/>
  <c r="AZ84" i="2"/>
  <c r="AY85" i="2"/>
  <c r="AZ85" i="2"/>
  <c r="AY86" i="2"/>
  <c r="BB86" i="2" s="1"/>
  <c r="AZ86" i="2"/>
  <c r="AY87" i="2"/>
  <c r="AZ87" i="2"/>
  <c r="AY88" i="2"/>
  <c r="BB88" i="2" s="1"/>
  <c r="AZ88" i="2"/>
  <c r="AY89" i="2"/>
  <c r="BB89" i="2" s="1"/>
  <c r="AZ89" i="2"/>
  <c r="AY90" i="2"/>
  <c r="AZ90" i="2"/>
  <c r="AY91" i="2"/>
  <c r="AZ91" i="2"/>
  <c r="AY92" i="2"/>
  <c r="BB92" i="2" s="1"/>
  <c r="AZ92" i="2"/>
  <c r="AY93" i="2"/>
  <c r="BB93" i="2" s="1"/>
  <c r="AZ93" i="2"/>
  <c r="AY94" i="2"/>
  <c r="BB94" i="2" s="1"/>
  <c r="AZ94" i="2"/>
  <c r="AY95" i="2"/>
  <c r="AZ95" i="2"/>
  <c r="AY96" i="2"/>
  <c r="BB96" i="2" s="1"/>
  <c r="AZ96" i="2"/>
  <c r="AY97" i="2"/>
  <c r="BB97" i="2" s="1"/>
  <c r="AZ97" i="2"/>
  <c r="AY98" i="2"/>
  <c r="AZ98" i="2"/>
  <c r="AY99" i="2"/>
  <c r="BB99" i="2" s="1"/>
  <c r="AZ99" i="2"/>
  <c r="AY100" i="2"/>
  <c r="BB100" i="2" s="1"/>
  <c r="AZ100" i="2"/>
  <c r="AY101" i="2"/>
  <c r="BB101" i="2" s="1"/>
  <c r="AZ101" i="2"/>
  <c r="AY102" i="2"/>
  <c r="BB102" i="2" s="1"/>
  <c r="AZ102" i="2"/>
  <c r="AY103" i="2"/>
  <c r="AZ103" i="2"/>
  <c r="AY104" i="2"/>
  <c r="BB104" i="2" s="1"/>
  <c r="AZ104" i="2"/>
  <c r="AY105" i="2"/>
  <c r="BB105" i="2" s="1"/>
  <c r="AZ105" i="2"/>
  <c r="AY106" i="2"/>
  <c r="AZ106" i="2"/>
  <c r="AY107" i="2"/>
  <c r="AZ107" i="2"/>
  <c r="BB107" i="2"/>
  <c r="AY108" i="2"/>
  <c r="BB108" i="2" s="1"/>
  <c r="AZ108" i="2"/>
  <c r="AY109" i="2"/>
  <c r="BB109" i="2" s="1"/>
  <c r="AZ109" i="2"/>
  <c r="AY110" i="2"/>
  <c r="BB110" i="2" s="1"/>
  <c r="AZ110" i="2"/>
  <c r="AY111" i="2"/>
  <c r="AZ111" i="2"/>
  <c r="AY112" i="2"/>
  <c r="BB112" i="2" s="1"/>
  <c r="AZ112" i="2"/>
  <c r="AY113" i="2"/>
  <c r="BB113" i="2" s="1"/>
  <c r="AZ113" i="2"/>
  <c r="AY114" i="2"/>
  <c r="AZ114" i="2"/>
  <c r="AY115" i="2"/>
  <c r="AZ115" i="2"/>
  <c r="AY116" i="2"/>
  <c r="BB116" i="2" s="1"/>
  <c r="AZ116" i="2"/>
  <c r="AY117" i="2"/>
  <c r="BB117" i="2" s="1"/>
  <c r="AZ117" i="2"/>
  <c r="AY118" i="2"/>
  <c r="BB118" i="2" s="1"/>
  <c r="AZ118" i="2"/>
  <c r="AY119" i="2"/>
  <c r="AZ119" i="2"/>
  <c r="AY120" i="2"/>
  <c r="BB120" i="2" s="1"/>
  <c r="AZ120" i="2"/>
  <c r="AY121" i="2"/>
  <c r="BB121" i="2" s="1"/>
  <c r="AZ121" i="2"/>
  <c r="AY122" i="2"/>
  <c r="AZ122" i="2"/>
  <c r="AY123" i="2"/>
  <c r="AZ123" i="2"/>
  <c r="AY124" i="2"/>
  <c r="BB124" i="2" s="1"/>
  <c r="AZ124" i="2"/>
  <c r="AY125" i="2"/>
  <c r="BB125" i="2" s="1"/>
  <c r="AZ125" i="2"/>
  <c r="AY126" i="2"/>
  <c r="BB126" i="2" s="1"/>
  <c r="AZ126" i="2"/>
  <c r="AY127" i="2"/>
  <c r="BB127" i="2" s="1"/>
  <c r="AZ127" i="2"/>
  <c r="AY128" i="2"/>
  <c r="BB128" i="2" s="1"/>
  <c r="AZ128" i="2"/>
  <c r="AY129" i="2"/>
  <c r="AZ129" i="2"/>
  <c r="AY130" i="2"/>
  <c r="AZ130" i="2"/>
  <c r="AY131" i="2"/>
  <c r="AZ131" i="2"/>
  <c r="AY132" i="2"/>
  <c r="AZ132" i="2"/>
  <c r="AY133" i="2"/>
  <c r="BB133" i="2" s="1"/>
  <c r="AZ133" i="2"/>
  <c r="AY134" i="2"/>
  <c r="BB134" i="2" s="1"/>
  <c r="AZ134" i="2"/>
  <c r="AY135" i="2"/>
  <c r="BB135" i="2" s="1"/>
  <c r="AZ135" i="2"/>
  <c r="AY136" i="2"/>
  <c r="AZ136" i="2"/>
  <c r="AY137" i="2"/>
  <c r="BB137" i="2" s="1"/>
  <c r="AZ137" i="2"/>
  <c r="AY138" i="2"/>
  <c r="AZ138" i="2"/>
  <c r="AY139" i="2"/>
  <c r="AZ139" i="2"/>
  <c r="AY140" i="2"/>
  <c r="BB140" i="2" s="1"/>
  <c r="AZ140" i="2"/>
  <c r="AY141" i="2"/>
  <c r="BB141" i="2" s="1"/>
  <c r="AZ141" i="2"/>
  <c r="AY142" i="2"/>
  <c r="BB142" i="2" s="1"/>
  <c r="AZ142" i="2"/>
  <c r="AY143" i="2"/>
  <c r="BB143" i="2" s="1"/>
  <c r="AZ143" i="2"/>
  <c r="AY144" i="2"/>
  <c r="AZ144" i="2"/>
  <c r="AY145" i="2"/>
  <c r="AZ145" i="2"/>
  <c r="AY146" i="2"/>
  <c r="BB146" i="2" s="1"/>
  <c r="AZ146" i="2"/>
  <c r="AY147" i="2"/>
  <c r="AZ147" i="2"/>
  <c r="AY148" i="2"/>
  <c r="AZ148" i="2"/>
  <c r="AY149" i="2"/>
  <c r="AZ149" i="2"/>
  <c r="AY150" i="2"/>
  <c r="BB150" i="2" s="1"/>
  <c r="AZ150" i="2"/>
  <c r="AY151" i="2"/>
  <c r="BB151" i="2" s="1"/>
  <c r="AZ151" i="2"/>
  <c r="AY152" i="2"/>
  <c r="AZ152" i="2"/>
  <c r="AY153" i="2"/>
  <c r="BB153" i="2" s="1"/>
  <c r="AZ153" i="2"/>
  <c r="AY154" i="2"/>
  <c r="AZ154" i="2"/>
  <c r="AY155" i="2"/>
  <c r="AZ155" i="2"/>
  <c r="AY156" i="2"/>
  <c r="BB156" i="2" s="1"/>
  <c r="AZ156" i="2"/>
  <c r="AY157" i="2"/>
  <c r="BB157" i="2" s="1"/>
  <c r="AZ157" i="2"/>
  <c r="AY158" i="2"/>
  <c r="BB158" i="2" s="1"/>
  <c r="AZ158" i="2"/>
  <c r="AY159" i="2"/>
  <c r="BB159" i="2" s="1"/>
  <c r="AZ159" i="2"/>
  <c r="AY160" i="2"/>
  <c r="AZ160" i="2"/>
  <c r="AY161" i="2"/>
  <c r="AZ161" i="2"/>
  <c r="AY162" i="2"/>
  <c r="AZ162" i="2"/>
  <c r="AY163" i="2"/>
  <c r="AZ163" i="2"/>
  <c r="AY164" i="2"/>
  <c r="BB164" i="2" s="1"/>
  <c r="AZ164" i="2"/>
  <c r="AY165" i="2"/>
  <c r="BB165" i="2" s="1"/>
  <c r="AZ165" i="2"/>
  <c r="AY166" i="2"/>
  <c r="BB166" i="2" s="1"/>
  <c r="AZ166" i="2"/>
  <c r="AY167" i="2"/>
  <c r="BB167" i="2" s="1"/>
  <c r="AZ167" i="2"/>
  <c r="AY168" i="2"/>
  <c r="AZ168" i="2"/>
  <c r="AY169" i="2"/>
  <c r="BB169" i="2" s="1"/>
  <c r="AZ169" i="2"/>
  <c r="AY170" i="2"/>
  <c r="AZ170" i="2"/>
  <c r="AY171" i="2"/>
  <c r="AZ171" i="2"/>
  <c r="AY172" i="2"/>
  <c r="BB172" i="2" s="1"/>
  <c r="AZ172" i="2"/>
  <c r="AY173" i="2"/>
  <c r="BB173" i="2" s="1"/>
  <c r="AZ173" i="2"/>
  <c r="AY174" i="2"/>
  <c r="BB174" i="2" s="1"/>
  <c r="AZ174" i="2"/>
  <c r="AY175" i="2"/>
  <c r="BB175" i="2" s="1"/>
  <c r="AZ175" i="2"/>
  <c r="AY176" i="2"/>
  <c r="AZ176" i="2"/>
  <c r="AY177" i="2"/>
  <c r="AZ177" i="2"/>
  <c r="AY178" i="2"/>
  <c r="BB178" i="2" s="1"/>
  <c r="AZ178" i="2"/>
  <c r="AY179" i="2"/>
  <c r="AZ179" i="2"/>
  <c r="AY180" i="2"/>
  <c r="BB180" i="2" s="1"/>
  <c r="AZ180" i="2"/>
  <c r="AY181" i="2"/>
  <c r="AZ181" i="2"/>
  <c r="AY182" i="2"/>
  <c r="BB182" i="2" s="1"/>
  <c r="AZ182" i="2"/>
  <c r="AY183" i="2"/>
  <c r="AZ183" i="2"/>
  <c r="AY184" i="2"/>
  <c r="BB184" i="2" s="1"/>
  <c r="AZ184" i="2"/>
  <c r="AY185" i="2"/>
  <c r="AZ185" i="2"/>
  <c r="AY186" i="2"/>
  <c r="BB186" i="2" s="1"/>
  <c r="AZ186" i="2"/>
  <c r="AY187" i="2"/>
  <c r="AZ187" i="2"/>
  <c r="AY188" i="2"/>
  <c r="BB188" i="2" s="1"/>
  <c r="AZ188" i="2"/>
  <c r="AY189" i="2"/>
  <c r="AZ189" i="2"/>
  <c r="AY190" i="2"/>
  <c r="BB190" i="2" s="1"/>
  <c r="AZ190" i="2"/>
  <c r="AY191" i="2"/>
  <c r="AZ191" i="2"/>
  <c r="AY192" i="2"/>
  <c r="BB192" i="2" s="1"/>
  <c r="AZ192" i="2"/>
  <c r="AY193" i="2"/>
  <c r="AZ193" i="2"/>
  <c r="AY194" i="2"/>
  <c r="BB194" i="2" s="1"/>
  <c r="AZ194" i="2"/>
  <c r="AY195" i="2"/>
  <c r="AZ195" i="2"/>
  <c r="AY196" i="2"/>
  <c r="BB196" i="2" s="1"/>
  <c r="AZ196" i="2"/>
  <c r="AY197" i="2"/>
  <c r="AZ197" i="2"/>
  <c r="AY198" i="2"/>
  <c r="BB198" i="2" s="1"/>
  <c r="AZ198" i="2"/>
  <c r="AY199" i="2"/>
  <c r="AZ199" i="2"/>
  <c r="AY200" i="2"/>
  <c r="BB200" i="2" s="1"/>
  <c r="AZ200" i="2"/>
  <c r="AY201" i="2"/>
  <c r="AZ201" i="2"/>
  <c r="AY202" i="2"/>
  <c r="BB202" i="2" s="1"/>
  <c r="AZ202" i="2"/>
  <c r="AY203" i="2"/>
  <c r="AZ203" i="2"/>
  <c r="AY204" i="2"/>
  <c r="BB204" i="2" s="1"/>
  <c r="AZ204" i="2"/>
  <c r="AY205" i="2"/>
  <c r="AZ205" i="2"/>
  <c r="AY206" i="2"/>
  <c r="BB206" i="2" s="1"/>
  <c r="AZ206" i="2"/>
  <c r="AY207" i="2"/>
  <c r="AZ207" i="2"/>
  <c r="AY208" i="2"/>
  <c r="BB208" i="2" s="1"/>
  <c r="AZ208" i="2"/>
  <c r="AY209" i="2"/>
  <c r="AZ209" i="2"/>
  <c r="AY210" i="2"/>
  <c r="BB210" i="2" s="1"/>
  <c r="AZ210" i="2"/>
  <c r="AY211" i="2"/>
  <c r="AZ211" i="2"/>
  <c r="AY212" i="2"/>
  <c r="BB212" i="2" s="1"/>
  <c r="AZ212" i="2"/>
  <c r="AY213" i="2"/>
  <c r="AZ213" i="2"/>
  <c r="AY214" i="2"/>
  <c r="BB214" i="2" s="1"/>
  <c r="AZ214" i="2"/>
  <c r="AY215" i="2"/>
  <c r="AZ215" i="2"/>
  <c r="AY216" i="2"/>
  <c r="AZ216" i="2"/>
  <c r="AY217" i="2"/>
  <c r="AZ217" i="2"/>
  <c r="AY218" i="2"/>
  <c r="BB218" i="2" s="1"/>
  <c r="AZ218" i="2"/>
  <c r="AY219" i="2"/>
  <c r="AZ219" i="2"/>
  <c r="AY220" i="2"/>
  <c r="BB220" i="2" s="1"/>
  <c r="AZ220" i="2"/>
  <c r="AY221" i="2"/>
  <c r="AZ221" i="2"/>
  <c r="AY222" i="2"/>
  <c r="BB222" i="2" s="1"/>
  <c r="AZ222" i="2"/>
  <c r="AY223" i="2"/>
  <c r="AZ223" i="2"/>
  <c r="AY224" i="2"/>
  <c r="AZ224" i="2"/>
  <c r="AY225" i="2"/>
  <c r="AZ225" i="2"/>
  <c r="AY226" i="2"/>
  <c r="AZ226" i="2"/>
  <c r="AY227" i="2"/>
  <c r="AZ227" i="2"/>
  <c r="AY228" i="2"/>
  <c r="BB228" i="2" s="1"/>
  <c r="AZ228" i="2"/>
  <c r="AY229" i="2"/>
  <c r="AZ229" i="2"/>
  <c r="AY230" i="2"/>
  <c r="AZ230" i="2"/>
  <c r="AY231" i="2"/>
  <c r="AZ231" i="2"/>
  <c r="AY232" i="2"/>
  <c r="BB232" i="2" s="1"/>
  <c r="AZ232" i="2"/>
  <c r="AY233" i="2"/>
  <c r="AZ233" i="2"/>
  <c r="AY234" i="2"/>
  <c r="AZ234" i="2"/>
  <c r="AY235" i="2"/>
  <c r="AZ235" i="2"/>
  <c r="AY236" i="2"/>
  <c r="AZ236" i="2"/>
  <c r="AY237" i="2"/>
  <c r="AZ237" i="2"/>
  <c r="AY238" i="2"/>
  <c r="AZ238" i="2"/>
  <c r="AY239" i="2"/>
  <c r="AZ239" i="2"/>
  <c r="AY240" i="2"/>
  <c r="AZ240" i="2"/>
  <c r="AY241" i="2"/>
  <c r="AZ241" i="2"/>
  <c r="AY242" i="2"/>
  <c r="AZ242" i="2"/>
  <c r="AY243" i="2"/>
  <c r="AZ243" i="2"/>
  <c r="AY244" i="2"/>
  <c r="BB244" i="2" s="1"/>
  <c r="AZ244" i="2"/>
  <c r="AY245" i="2"/>
  <c r="AZ245" i="2"/>
  <c r="AY246" i="2"/>
  <c r="BB246" i="2" s="1"/>
  <c r="AZ246" i="2"/>
  <c r="AY247" i="2"/>
  <c r="AZ247" i="2"/>
  <c r="AY248" i="2"/>
  <c r="AZ248" i="2"/>
  <c r="AY249" i="2"/>
  <c r="AZ249" i="2"/>
  <c r="AY250" i="2"/>
  <c r="AZ250" i="2"/>
  <c r="AY251" i="2"/>
  <c r="AZ251" i="2"/>
  <c r="AY252" i="2"/>
  <c r="AZ252" i="2"/>
  <c r="AY253" i="2"/>
  <c r="AZ253" i="2"/>
  <c r="AY254" i="2"/>
  <c r="AZ254" i="2"/>
  <c r="AY255" i="2"/>
  <c r="AZ255" i="2"/>
  <c r="AY256" i="2"/>
  <c r="BB256" i="2" s="1"/>
  <c r="AZ256" i="2"/>
  <c r="AY257" i="2"/>
  <c r="AZ257" i="2"/>
  <c r="AY258" i="2"/>
  <c r="BB258" i="2" s="1"/>
  <c r="AZ258" i="2"/>
  <c r="AY259" i="2"/>
  <c r="AZ259" i="2"/>
  <c r="AY260" i="2"/>
  <c r="BB260" i="2" s="1"/>
  <c r="AZ260" i="2"/>
  <c r="AY261" i="2"/>
  <c r="AZ261" i="2"/>
  <c r="AY262" i="2"/>
  <c r="AZ262" i="2"/>
  <c r="AY263" i="2"/>
  <c r="AZ263" i="2"/>
  <c r="AY264" i="2"/>
  <c r="AZ264" i="2"/>
  <c r="AY265" i="2"/>
  <c r="AZ265" i="2"/>
  <c r="AY266" i="2"/>
  <c r="AZ266" i="2"/>
  <c r="AY267" i="2"/>
  <c r="AZ267" i="2"/>
  <c r="AY268" i="2"/>
  <c r="AZ268" i="2"/>
  <c r="AY269" i="2"/>
  <c r="AZ269" i="2"/>
  <c r="AY270" i="2"/>
  <c r="BB270" i="2" s="1"/>
  <c r="AZ270" i="2"/>
  <c r="AY271" i="2"/>
  <c r="AZ271" i="2"/>
  <c r="AY272" i="2"/>
  <c r="BB272" i="2" s="1"/>
  <c r="AZ272" i="2"/>
  <c r="AY273" i="2"/>
  <c r="AZ273" i="2"/>
  <c r="AY274" i="2"/>
  <c r="AZ274" i="2"/>
  <c r="AY275" i="2"/>
  <c r="AZ275" i="2"/>
  <c r="AY276" i="2"/>
  <c r="BB276" i="2" s="1"/>
  <c r="AZ276" i="2"/>
  <c r="AY277" i="2"/>
  <c r="AZ277" i="2"/>
  <c r="AY278" i="2"/>
  <c r="AZ278" i="2"/>
  <c r="AY279" i="2"/>
  <c r="AZ279" i="2"/>
  <c r="AY280" i="2"/>
  <c r="AZ280" i="2"/>
  <c r="AY281" i="2"/>
  <c r="AZ281" i="2"/>
  <c r="AY282" i="2"/>
  <c r="AZ282" i="2"/>
  <c r="AY283" i="2"/>
  <c r="AZ283" i="2"/>
  <c r="AY284" i="2"/>
  <c r="AZ284" i="2"/>
  <c r="AY285" i="2"/>
  <c r="AZ285" i="2"/>
  <c r="AY286" i="2"/>
  <c r="AZ286" i="2"/>
  <c r="AY287" i="2"/>
  <c r="AZ287" i="2"/>
  <c r="AY288" i="2"/>
  <c r="AZ288" i="2"/>
  <c r="AY289" i="2"/>
  <c r="AZ289" i="2"/>
  <c r="AY290" i="2"/>
  <c r="BB290" i="2" s="1"/>
  <c r="AZ290" i="2"/>
  <c r="AY291" i="2"/>
  <c r="AZ291" i="2"/>
  <c r="AZ294" i="2"/>
  <c r="AZ295" i="2"/>
  <c r="AY296" i="2"/>
  <c r="BB296" i="2" s="1"/>
  <c r="AZ296" i="2"/>
  <c r="AY297" i="2"/>
  <c r="AZ297" i="2"/>
  <c r="AY298" i="2"/>
  <c r="BB298" i="2" s="1"/>
  <c r="AZ298" i="2"/>
  <c r="AY299" i="2"/>
  <c r="AZ299" i="2"/>
  <c r="AY300" i="2"/>
  <c r="BB300" i="2" s="1"/>
  <c r="AZ300" i="2"/>
  <c r="AY301" i="2"/>
  <c r="AZ301" i="2"/>
  <c r="AY302" i="2"/>
  <c r="BB302" i="2" s="1"/>
  <c r="AZ302" i="2"/>
  <c r="AY303" i="2"/>
  <c r="AZ303" i="2"/>
  <c r="AY304" i="2"/>
  <c r="BB304" i="2" s="1"/>
  <c r="AZ304" i="2"/>
  <c r="AY305" i="2"/>
  <c r="AZ305" i="2"/>
  <c r="AY306" i="2"/>
  <c r="BB306" i="2" s="1"/>
  <c r="AZ306" i="2"/>
  <c r="AY307" i="2"/>
  <c r="AZ307" i="2"/>
  <c r="AY4" i="1"/>
  <c r="BB4" i="1" s="1"/>
  <c r="AZ4" i="1"/>
  <c r="AY5" i="1"/>
  <c r="AZ5" i="1"/>
  <c r="AY6" i="1"/>
  <c r="BB6" i="1" s="1"/>
  <c r="AZ6" i="1"/>
  <c r="AY7" i="1"/>
  <c r="AZ7" i="1"/>
  <c r="AY8" i="1"/>
  <c r="AZ8" i="1"/>
  <c r="AY9" i="1"/>
  <c r="BB9" i="1" s="1"/>
  <c r="AZ9" i="1"/>
  <c r="AY10" i="1"/>
  <c r="BB10" i="1" s="1"/>
  <c r="AZ10" i="1"/>
  <c r="AY11" i="1"/>
  <c r="BB11" i="1" s="1"/>
  <c r="AZ11" i="1"/>
  <c r="AY12" i="1"/>
  <c r="AZ12" i="1"/>
  <c r="AY13" i="1"/>
  <c r="BB13" i="1" s="1"/>
  <c r="AZ13" i="1"/>
  <c r="AY14" i="1"/>
  <c r="AZ14" i="1"/>
  <c r="AY15" i="1"/>
  <c r="BB15" i="1" s="1"/>
  <c r="AZ15" i="1"/>
  <c r="AY16" i="1"/>
  <c r="AZ16" i="1"/>
  <c r="AY17" i="1"/>
  <c r="AZ17" i="1"/>
  <c r="AY18" i="1"/>
  <c r="AZ18" i="1"/>
  <c r="AY19" i="1"/>
  <c r="BB19" i="1" s="1"/>
  <c r="AZ19" i="1"/>
  <c r="AY20" i="1"/>
  <c r="BB20" i="1" s="1"/>
  <c r="AZ20" i="1"/>
  <c r="AY21" i="1"/>
  <c r="AZ21" i="1"/>
  <c r="AY22" i="1"/>
  <c r="AZ22" i="1"/>
  <c r="AY23" i="1"/>
  <c r="AZ23" i="1"/>
  <c r="AY24" i="1"/>
  <c r="AZ24" i="1"/>
  <c r="AY25" i="1"/>
  <c r="AZ25" i="1"/>
  <c r="AY26" i="1"/>
  <c r="AZ26" i="1"/>
  <c r="AY27" i="1"/>
  <c r="AZ27" i="1"/>
  <c r="AY28" i="1"/>
  <c r="AZ28" i="1"/>
  <c r="AY29" i="1"/>
  <c r="AZ29" i="1"/>
  <c r="AY30" i="1"/>
  <c r="AZ30" i="1"/>
  <c r="AY31" i="1"/>
  <c r="BB31" i="1" s="1"/>
  <c r="AZ31" i="1"/>
  <c r="AY32" i="1"/>
  <c r="AZ32" i="1"/>
  <c r="AY33" i="1"/>
  <c r="AZ33" i="1"/>
  <c r="AY34" i="1"/>
  <c r="AZ34" i="1"/>
  <c r="AY35" i="1"/>
  <c r="BB35" i="1" s="1"/>
  <c r="AZ35" i="1"/>
  <c r="AY36" i="1"/>
  <c r="AZ36" i="1"/>
  <c r="AY37" i="1"/>
  <c r="BB37" i="1" s="1"/>
  <c r="AZ37" i="1"/>
  <c r="AY38" i="1"/>
  <c r="AZ38" i="1"/>
  <c r="AY39" i="1"/>
  <c r="BB39" i="1" s="1"/>
  <c r="AZ39" i="1"/>
  <c r="AY40" i="1"/>
  <c r="AZ40" i="1"/>
  <c r="AY41" i="1"/>
  <c r="AZ41" i="1"/>
  <c r="AY42" i="1"/>
  <c r="AZ42" i="1"/>
  <c r="AY43" i="1"/>
  <c r="BB43" i="1" s="1"/>
  <c r="AZ43" i="1"/>
  <c r="AY44" i="1"/>
  <c r="AZ44" i="1"/>
  <c r="AY45" i="1"/>
  <c r="AZ45" i="1"/>
  <c r="AY46" i="1"/>
  <c r="AZ46" i="1"/>
  <c r="AY47" i="1"/>
  <c r="AZ47" i="1"/>
  <c r="AY48" i="1"/>
  <c r="AZ48" i="1"/>
  <c r="AY49" i="1"/>
  <c r="BB49" i="1" s="1"/>
  <c r="AZ49" i="1"/>
  <c r="AY50" i="1"/>
  <c r="AZ50" i="1"/>
  <c r="AY51" i="1"/>
  <c r="AZ51" i="1"/>
  <c r="AY52" i="1"/>
  <c r="AZ52" i="1"/>
  <c r="AY53" i="1"/>
  <c r="BB53" i="1" s="1"/>
  <c r="AZ53" i="1"/>
  <c r="AY54" i="1"/>
  <c r="AZ54" i="1"/>
  <c r="AY55" i="1"/>
  <c r="AZ55" i="1"/>
  <c r="AY56" i="1"/>
  <c r="AZ56" i="1"/>
  <c r="AY57" i="1"/>
  <c r="AZ57" i="1"/>
  <c r="AY58" i="1"/>
  <c r="AZ58" i="1"/>
  <c r="AY59" i="1"/>
  <c r="BB59" i="1" s="1"/>
  <c r="AZ59" i="1"/>
  <c r="AY60" i="1"/>
  <c r="AZ60" i="1"/>
  <c r="AY61" i="1"/>
  <c r="BB61" i="1" s="1"/>
  <c r="AZ61" i="1"/>
  <c r="AY62" i="1"/>
  <c r="AZ62" i="1"/>
  <c r="AY63" i="1"/>
  <c r="BB63" i="1" s="1"/>
  <c r="AZ63" i="1"/>
  <c r="AY64" i="1"/>
  <c r="AZ64" i="1"/>
  <c r="AY65" i="1"/>
  <c r="BB65" i="1" s="1"/>
  <c r="AZ65" i="1"/>
  <c r="AY66" i="1"/>
  <c r="AZ66" i="1"/>
  <c r="AY67" i="1"/>
  <c r="AZ67" i="1"/>
  <c r="AY68" i="1"/>
  <c r="AZ68" i="1"/>
  <c r="AY69" i="1"/>
  <c r="BB69" i="1" s="1"/>
  <c r="AZ69" i="1"/>
  <c r="AY70" i="1"/>
  <c r="AZ70" i="1"/>
  <c r="AY71" i="1"/>
  <c r="BB71" i="1" s="1"/>
  <c r="AZ71" i="1"/>
  <c r="AY72" i="1"/>
  <c r="AZ72" i="1"/>
  <c r="AY73" i="1"/>
  <c r="BB73" i="1" s="1"/>
  <c r="AZ73" i="1"/>
  <c r="AY74" i="1"/>
  <c r="AZ74" i="1"/>
  <c r="AY75" i="1"/>
  <c r="AZ75" i="1"/>
  <c r="AY76" i="1"/>
  <c r="AZ76" i="1"/>
  <c r="AY77" i="1"/>
  <c r="AZ77" i="1"/>
  <c r="AY78" i="1"/>
  <c r="AZ78" i="1"/>
  <c r="AY79" i="1"/>
  <c r="BB79" i="1" s="1"/>
  <c r="AZ79" i="1"/>
  <c r="AY80" i="1"/>
  <c r="AZ80" i="1"/>
  <c r="AY81" i="1"/>
  <c r="AZ81" i="1"/>
  <c r="AY82" i="1"/>
  <c r="AZ82" i="1"/>
  <c r="AY83" i="1"/>
  <c r="BB83" i="1" s="1"/>
  <c r="AZ83" i="1"/>
  <c r="AY84" i="1"/>
  <c r="AZ84" i="1"/>
  <c r="AY85" i="1"/>
  <c r="AZ85" i="1"/>
  <c r="AY86" i="1"/>
  <c r="AZ86" i="1"/>
  <c r="AY87" i="1"/>
  <c r="BB87" i="1" s="1"/>
  <c r="AZ87" i="1"/>
  <c r="AY88" i="1"/>
  <c r="AY89" i="1"/>
  <c r="BB89" i="1" s="1"/>
  <c r="AZ89" i="1"/>
  <c r="AY90" i="1"/>
  <c r="AZ90" i="1"/>
  <c r="AY91" i="1"/>
  <c r="AZ91" i="1"/>
  <c r="AY92" i="1"/>
  <c r="AZ92" i="1"/>
  <c r="AY93" i="1"/>
  <c r="AZ93" i="1"/>
  <c r="AY94" i="1"/>
  <c r="AZ94" i="1"/>
  <c r="AY95" i="1"/>
  <c r="AZ95" i="1"/>
  <c r="AY96" i="1"/>
  <c r="AZ96" i="1"/>
  <c r="AY97" i="1"/>
  <c r="AZ97" i="1"/>
  <c r="AY98" i="1"/>
  <c r="AZ98" i="1"/>
  <c r="AY99" i="1"/>
  <c r="AZ99" i="1"/>
  <c r="AY100" i="1"/>
  <c r="AZ100" i="1"/>
  <c r="AY101" i="1"/>
  <c r="AZ101" i="1"/>
  <c r="AY102" i="1"/>
  <c r="AZ102" i="1"/>
  <c r="AY103" i="1"/>
  <c r="BB103" i="1" s="1"/>
  <c r="AZ103" i="1"/>
  <c r="AY104" i="1"/>
  <c r="AZ104" i="1"/>
  <c r="AY105" i="1"/>
  <c r="BB105" i="1" s="1"/>
  <c r="AZ105" i="1"/>
  <c r="AY106" i="1"/>
  <c r="AZ106" i="1"/>
  <c r="AY107" i="1"/>
  <c r="AZ107" i="1"/>
  <c r="AY108" i="1"/>
  <c r="AZ108" i="1"/>
  <c r="AY109" i="1"/>
  <c r="AZ109" i="1"/>
  <c r="AY110" i="1"/>
  <c r="AZ110" i="1"/>
  <c r="AY111" i="1"/>
  <c r="BB111" i="1" s="1"/>
  <c r="AZ111" i="1"/>
  <c r="AY112" i="1"/>
  <c r="AZ112" i="1"/>
  <c r="AY113" i="1"/>
  <c r="AZ113" i="1"/>
  <c r="AY114" i="1"/>
  <c r="AZ114" i="1"/>
  <c r="AY115" i="1"/>
  <c r="AZ115" i="1"/>
  <c r="AY116" i="1"/>
  <c r="AZ116" i="1"/>
  <c r="AY117" i="1"/>
  <c r="AZ117" i="1"/>
  <c r="AY118" i="1"/>
  <c r="AZ118" i="1"/>
  <c r="AY119" i="1"/>
  <c r="BB119" i="1" s="1"/>
  <c r="AZ119" i="1"/>
  <c r="AY120" i="1"/>
  <c r="AZ120" i="1"/>
  <c r="AY121" i="1"/>
  <c r="BB121" i="1" s="1"/>
  <c r="AZ121" i="1"/>
  <c r="AY122" i="1"/>
  <c r="AZ122" i="1"/>
  <c r="AY123" i="1"/>
  <c r="AZ123" i="1"/>
  <c r="AY124" i="1"/>
  <c r="AZ124" i="1"/>
  <c r="AY125" i="1"/>
  <c r="AZ125" i="1"/>
  <c r="AY126" i="1"/>
  <c r="AZ126" i="1"/>
  <c r="AY127" i="1"/>
  <c r="AZ127" i="1"/>
  <c r="AY128" i="1"/>
  <c r="AZ128" i="1"/>
  <c r="AY129" i="1"/>
  <c r="AZ129" i="1"/>
  <c r="AY130" i="1"/>
  <c r="AZ130" i="1"/>
  <c r="AY131" i="1"/>
  <c r="AZ131" i="1"/>
  <c r="AY132" i="1"/>
  <c r="AZ132" i="1"/>
  <c r="AY133" i="1"/>
  <c r="AZ133" i="1"/>
  <c r="AY134" i="1"/>
  <c r="AZ134" i="1"/>
  <c r="AY135" i="1"/>
  <c r="BB135" i="1" s="1"/>
  <c r="AZ135" i="1"/>
  <c r="AY136" i="1"/>
  <c r="AZ136" i="1"/>
  <c r="AY137" i="1"/>
  <c r="BB137" i="1" s="1"/>
  <c r="AZ137" i="1"/>
  <c r="AY138" i="1"/>
  <c r="AZ138" i="1"/>
  <c r="AY139" i="1"/>
  <c r="AZ139" i="1"/>
  <c r="AY140" i="1"/>
  <c r="AZ140" i="1"/>
  <c r="AY141" i="1"/>
  <c r="AZ141" i="1"/>
  <c r="AY142" i="1"/>
  <c r="AZ142" i="1"/>
  <c r="AY143" i="1"/>
  <c r="BB143" i="1" s="1"/>
  <c r="AZ143" i="1"/>
  <c r="AY144" i="1"/>
  <c r="AZ144" i="1"/>
  <c r="AY145" i="1"/>
  <c r="AZ145" i="1"/>
  <c r="AY146" i="1"/>
  <c r="AZ146" i="1"/>
  <c r="AY148" i="1"/>
  <c r="AZ148" i="1"/>
  <c r="AY149" i="1"/>
  <c r="AZ149" i="1"/>
  <c r="AY150" i="1"/>
  <c r="AZ150" i="1"/>
  <c r="AY151" i="1"/>
  <c r="BB151" i="1" s="1"/>
  <c r="AZ151" i="1"/>
  <c r="AY152" i="1"/>
  <c r="AZ152" i="1"/>
  <c r="AY153" i="1"/>
  <c r="BB153" i="1" s="1"/>
  <c r="AZ153" i="1"/>
  <c r="AY154" i="1"/>
  <c r="BB154" i="1" s="1"/>
  <c r="AZ154" i="1"/>
  <c r="AY155" i="1"/>
  <c r="AZ155" i="1"/>
  <c r="AY156" i="1"/>
  <c r="AZ156" i="1"/>
  <c r="AY157" i="1"/>
  <c r="AZ157" i="1"/>
  <c r="AY158" i="1"/>
  <c r="BB158" i="1" s="1"/>
  <c r="AZ158" i="1"/>
  <c r="AY159" i="1"/>
  <c r="AZ159" i="1"/>
  <c r="AY160" i="1"/>
  <c r="AZ160" i="1"/>
  <c r="AY161" i="1"/>
  <c r="BB161" i="1" s="1"/>
  <c r="AZ161" i="1"/>
  <c r="AY162" i="1"/>
  <c r="BB162" i="1" s="1"/>
  <c r="AZ162" i="1"/>
  <c r="AY163" i="1"/>
  <c r="AZ163" i="1"/>
  <c r="AY164" i="1"/>
  <c r="AZ164" i="1"/>
  <c r="AY165" i="1"/>
  <c r="AZ165" i="1"/>
  <c r="AY166" i="1"/>
  <c r="AZ166" i="1"/>
  <c r="AY167" i="1"/>
  <c r="AZ167" i="1"/>
  <c r="AY168" i="1"/>
  <c r="AZ168" i="1"/>
  <c r="AY169" i="1"/>
  <c r="BB169" i="1" s="1"/>
  <c r="AZ169" i="1"/>
  <c r="AY170" i="1"/>
  <c r="BB170" i="1" s="1"/>
  <c r="AZ170" i="1"/>
  <c r="AY171" i="1"/>
  <c r="AZ171" i="1"/>
  <c r="AY172" i="1"/>
  <c r="AZ172" i="1"/>
  <c r="AY173" i="1"/>
  <c r="AZ173" i="1"/>
  <c r="AY174" i="1"/>
  <c r="AZ174" i="1"/>
  <c r="AY175" i="1"/>
  <c r="BB175" i="1" s="1"/>
  <c r="AZ175" i="1"/>
  <c r="AY176" i="1"/>
  <c r="AZ176" i="1"/>
  <c r="AY177" i="1"/>
  <c r="BB177" i="1" s="1"/>
  <c r="AZ177" i="1"/>
  <c r="AY178" i="1"/>
  <c r="AZ178" i="1"/>
  <c r="AY179" i="1"/>
  <c r="BB179" i="1" s="1"/>
  <c r="AZ179" i="1"/>
  <c r="AY180" i="1"/>
  <c r="AZ180" i="1"/>
  <c r="AY181" i="1"/>
  <c r="BB181" i="1" s="1"/>
  <c r="AZ181" i="1"/>
  <c r="AY182" i="1"/>
  <c r="BB182" i="1" s="1"/>
  <c r="AZ182" i="1"/>
  <c r="AY183" i="1"/>
  <c r="BB183" i="1" s="1"/>
  <c r="AZ183" i="1"/>
  <c r="AY184" i="1"/>
  <c r="BB184" i="1" s="1"/>
  <c r="AZ184" i="1"/>
  <c r="AY185" i="1"/>
  <c r="BB185" i="1" s="1"/>
  <c r="AZ185" i="1"/>
  <c r="AY186" i="1"/>
  <c r="AZ186" i="1"/>
  <c r="AY187" i="1"/>
  <c r="BB187" i="1" s="1"/>
  <c r="AZ187" i="1"/>
  <c r="AY188" i="1"/>
  <c r="AZ188" i="1"/>
  <c r="AY189" i="1"/>
  <c r="BB189" i="1" s="1"/>
  <c r="AZ189" i="1"/>
  <c r="AY190" i="1"/>
  <c r="AZ190" i="1"/>
  <c r="AY191" i="1"/>
  <c r="BB191" i="1" s="1"/>
  <c r="AZ191" i="1"/>
  <c r="AY192" i="1"/>
  <c r="AZ192" i="1"/>
  <c r="AY193" i="1"/>
  <c r="BB193" i="1" s="1"/>
  <c r="AZ193" i="1"/>
  <c r="AY194" i="1"/>
  <c r="AZ194" i="1"/>
  <c r="AY195" i="1"/>
  <c r="BB195" i="1" s="1"/>
  <c r="AZ195" i="1"/>
  <c r="AY196" i="1"/>
  <c r="AZ196" i="1"/>
  <c r="AY197" i="1"/>
  <c r="BB197" i="1" s="1"/>
  <c r="AZ197" i="1"/>
  <c r="AY198" i="1"/>
  <c r="AZ198" i="1"/>
  <c r="AY199" i="1"/>
  <c r="BB199" i="1" s="1"/>
  <c r="AZ199" i="1"/>
  <c r="AY200" i="1"/>
  <c r="AZ200" i="1"/>
  <c r="AY201" i="1"/>
  <c r="BB201" i="1" s="1"/>
  <c r="AZ201" i="1"/>
  <c r="AY202" i="1"/>
  <c r="AZ202" i="1"/>
  <c r="AY203" i="1"/>
  <c r="BB203" i="1" s="1"/>
  <c r="AZ203" i="1"/>
  <c r="AY204" i="1"/>
  <c r="AZ204" i="1"/>
  <c r="AY205" i="1"/>
  <c r="BB205" i="1" s="1"/>
  <c r="AZ205" i="1"/>
  <c r="AY206" i="1"/>
  <c r="AZ206" i="1"/>
  <c r="AY207" i="1"/>
  <c r="BB207" i="1" s="1"/>
  <c r="AZ207" i="1"/>
  <c r="AY208" i="1"/>
  <c r="AZ208" i="1"/>
  <c r="AY209" i="1"/>
  <c r="BB209" i="1" s="1"/>
  <c r="AZ209" i="1"/>
  <c r="AY210" i="1"/>
  <c r="AZ210" i="1"/>
  <c r="AY211" i="1"/>
  <c r="BB211" i="1" s="1"/>
  <c r="AZ211" i="1"/>
  <c r="AY212" i="1"/>
  <c r="AZ212" i="1"/>
  <c r="AY213" i="1"/>
  <c r="BB213" i="1" s="1"/>
  <c r="AZ213" i="1"/>
  <c r="AY214" i="1"/>
  <c r="AZ214" i="1"/>
  <c r="AY215" i="1"/>
  <c r="BB215" i="1" s="1"/>
  <c r="AZ215" i="1"/>
  <c r="AY216" i="1"/>
  <c r="AZ216" i="1"/>
  <c r="AY217" i="1"/>
  <c r="BB217" i="1" s="1"/>
  <c r="AZ217" i="1"/>
  <c r="AY218" i="1"/>
  <c r="AZ218" i="1"/>
  <c r="AY219" i="1"/>
  <c r="BB219" i="1" s="1"/>
  <c r="AZ219" i="1"/>
  <c r="AY220" i="1"/>
  <c r="AZ220" i="1"/>
  <c r="AY221" i="1"/>
  <c r="BB221" i="1" s="1"/>
  <c r="AZ221" i="1"/>
  <c r="AY222" i="1"/>
  <c r="AZ222" i="1"/>
  <c r="AY223" i="1"/>
  <c r="BB223" i="1" s="1"/>
  <c r="AZ223" i="1"/>
  <c r="AY224" i="1"/>
  <c r="AZ224" i="1"/>
  <c r="AY225" i="1"/>
  <c r="BB225" i="1" s="1"/>
  <c r="AZ225" i="1"/>
  <c r="AY226" i="1"/>
  <c r="AZ226" i="1"/>
  <c r="AY227" i="1"/>
  <c r="BB227" i="1" s="1"/>
  <c r="AZ227" i="1"/>
  <c r="AY228" i="1"/>
  <c r="AZ228" i="1"/>
  <c r="AY230" i="1"/>
  <c r="AZ230" i="1"/>
  <c r="AY231" i="1"/>
  <c r="BB231" i="1" s="1"/>
  <c r="AZ231" i="1"/>
  <c r="AY232" i="1"/>
  <c r="AZ232" i="1"/>
  <c r="AY233" i="1"/>
  <c r="BB233" i="1" s="1"/>
  <c r="AZ233" i="1"/>
  <c r="AY234" i="1"/>
  <c r="AZ234" i="1"/>
  <c r="AY235" i="1"/>
  <c r="BB235" i="1" s="1"/>
  <c r="AZ235" i="1"/>
  <c r="AY236" i="1"/>
  <c r="AZ236" i="1"/>
  <c r="AY237" i="1"/>
  <c r="BB237" i="1" s="1"/>
  <c r="AZ237" i="1"/>
  <c r="AY238" i="1"/>
  <c r="AZ238" i="1"/>
  <c r="AY239" i="1"/>
  <c r="BB239" i="1" s="1"/>
  <c r="AZ239" i="1"/>
  <c r="AY241" i="1"/>
  <c r="BB241" i="1" s="1"/>
  <c r="AZ241" i="1"/>
  <c r="AY242" i="1"/>
  <c r="AZ242" i="1"/>
  <c r="AY243" i="1"/>
  <c r="BB243" i="1" s="1"/>
  <c r="AZ243" i="1"/>
  <c r="AY244" i="1"/>
  <c r="AZ244" i="1"/>
  <c r="AY245" i="1"/>
  <c r="BB245" i="1" s="1"/>
  <c r="AZ245" i="1"/>
  <c r="AY246" i="1"/>
  <c r="AZ246" i="1"/>
  <c r="AY247" i="1"/>
  <c r="BB247" i="1" s="1"/>
  <c r="AZ247" i="1"/>
  <c r="AY248" i="1"/>
  <c r="AZ248" i="1"/>
  <c r="AY249" i="1"/>
  <c r="BB249" i="1" s="1"/>
  <c r="AZ249" i="1"/>
  <c r="AY250" i="1"/>
  <c r="AZ250" i="1"/>
  <c r="AY251" i="1"/>
  <c r="BB251" i="1" s="1"/>
  <c r="AZ251" i="1"/>
  <c r="AY252" i="1"/>
  <c r="AZ252" i="1"/>
  <c r="AY253" i="1"/>
  <c r="BB253" i="1" s="1"/>
  <c r="AZ253" i="1"/>
  <c r="AY254" i="1"/>
  <c r="AZ254" i="1"/>
  <c r="AY255" i="1"/>
  <c r="BB255" i="1" s="1"/>
  <c r="AZ255" i="1"/>
  <c r="AY256" i="1"/>
  <c r="AZ256" i="1"/>
  <c r="AY257" i="1"/>
  <c r="BB257" i="1" s="1"/>
  <c r="AZ257" i="1"/>
  <c r="AY258" i="1"/>
  <c r="AZ258" i="1"/>
  <c r="AY259" i="1"/>
  <c r="BB259" i="1" s="1"/>
  <c r="AZ259" i="1"/>
  <c r="AY260" i="1"/>
  <c r="AZ260" i="1"/>
  <c r="AY261" i="1"/>
  <c r="BB261" i="1" s="1"/>
  <c r="AZ261" i="1"/>
  <c r="AY262" i="1"/>
  <c r="AZ262" i="1"/>
  <c r="AY263" i="1"/>
  <c r="BB263" i="1" s="1"/>
  <c r="AZ263" i="1"/>
  <c r="AY264" i="1"/>
  <c r="AZ264" i="1"/>
  <c r="AY266" i="1"/>
  <c r="AZ266" i="1"/>
  <c r="AY267" i="1"/>
  <c r="BB267" i="1" s="1"/>
  <c r="AZ267" i="1"/>
  <c r="AY268" i="1"/>
  <c r="AZ268" i="1"/>
  <c r="AY269" i="1"/>
  <c r="BB269" i="1" s="1"/>
  <c r="AZ269" i="1"/>
  <c r="AY270" i="1"/>
  <c r="AZ270" i="1"/>
  <c r="U28" i="1"/>
  <c r="T28" i="1"/>
  <c r="C79" i="4"/>
  <c r="D79" i="4" s="1"/>
  <c r="E79" i="4" s="1"/>
  <c r="F79" i="4" s="1"/>
  <c r="G79" i="4" s="1"/>
  <c r="H79" i="4" s="1"/>
  <c r="I79" i="4" s="1"/>
  <c r="J79" i="4" s="1"/>
  <c r="K79" i="4" s="1"/>
  <c r="L79" i="4" s="1"/>
  <c r="M79" i="4" s="1"/>
  <c r="N79" i="4" s="1"/>
  <c r="D80" i="4"/>
  <c r="E80" i="4"/>
  <c r="F80" i="4"/>
  <c r="G80" i="4"/>
  <c r="H80" i="4"/>
  <c r="I80" i="4"/>
  <c r="J80" i="4"/>
  <c r="K80" i="4"/>
  <c r="L80" i="4"/>
  <c r="M80" i="4"/>
  <c r="N80" i="4"/>
  <c r="C80" i="4"/>
  <c r="C81" i="4" s="1"/>
  <c r="D81" i="4" s="1"/>
  <c r="E81" i="4" s="1"/>
  <c r="F81" i="4" s="1"/>
  <c r="G81" i="4" s="1"/>
  <c r="BA150" i="2" l="1"/>
  <c r="BA224" i="2"/>
  <c r="BA304" i="2"/>
  <c r="BB224" i="2"/>
  <c r="BA288" i="2"/>
  <c r="BA264" i="2"/>
  <c r="BA252" i="2"/>
  <c r="BA248" i="2"/>
  <c r="BA240" i="2"/>
  <c r="BA190" i="2"/>
  <c r="BA123" i="2"/>
  <c r="BA230" i="2"/>
  <c r="BA29" i="2"/>
  <c r="BA177" i="2"/>
  <c r="BA272" i="2"/>
  <c r="BA210" i="2"/>
  <c r="BA21" i="2"/>
  <c r="BA256" i="2"/>
  <c r="BA198" i="2"/>
  <c r="BA175" i="2"/>
  <c r="BA78" i="2"/>
  <c r="BA30" i="2"/>
  <c r="BA22" i="2"/>
  <c r="BA166" i="2"/>
  <c r="BA296" i="2"/>
  <c r="BA232" i="2"/>
  <c r="BA20" i="2"/>
  <c r="BA262" i="2"/>
  <c r="BA38" i="2"/>
  <c r="BA284" i="2"/>
  <c r="BA280" i="2"/>
  <c r="BB264" i="2"/>
  <c r="BA160" i="2"/>
  <c r="BA156" i="2"/>
  <c r="BA110" i="2"/>
  <c r="BA92" i="2"/>
  <c r="BA204" i="2"/>
  <c r="BA102" i="2"/>
  <c r="BA195" i="2"/>
  <c r="BA51" i="2"/>
  <c r="BA238" i="2"/>
  <c r="BA216" i="2"/>
  <c r="BA205" i="2"/>
  <c r="BA144" i="2"/>
  <c r="BA69" i="2"/>
  <c r="BA305" i="2"/>
  <c r="BA209" i="2"/>
  <c r="BA107" i="2"/>
  <c r="BB288" i="2"/>
  <c r="BB240" i="2"/>
  <c r="BB160" i="2"/>
  <c r="BA128" i="2"/>
  <c r="BA68" i="2"/>
  <c r="BA226" i="2"/>
  <c r="BA130" i="2"/>
  <c r="BA191" i="2"/>
  <c r="BA306" i="2"/>
  <c r="BA218" i="2"/>
  <c r="BA52" i="2"/>
  <c r="BA212" i="2"/>
  <c r="BA202" i="2"/>
  <c r="BA184" i="2"/>
  <c r="BA174" i="2"/>
  <c r="BA158" i="2"/>
  <c r="BA118" i="2"/>
  <c r="BA94" i="2"/>
  <c r="BA286" i="2"/>
  <c r="BA254" i="2"/>
  <c r="BA236" i="2"/>
  <c r="BA211" i="2"/>
  <c r="BA208" i="2"/>
  <c r="BA201" i="2"/>
  <c r="BA176" i="2"/>
  <c r="BA75" i="2"/>
  <c r="BA83" i="2"/>
  <c r="BA268" i="2"/>
  <c r="BA183" i="2"/>
  <c r="BA307" i="2"/>
  <c r="BA303" i="2"/>
  <c r="BA299" i="2"/>
  <c r="BA278" i="2"/>
  <c r="BA274" i="2"/>
  <c r="BA242" i="2"/>
  <c r="BA217" i="2"/>
  <c r="BA146" i="2"/>
  <c r="BA197" i="2"/>
  <c r="BA298" i="2"/>
  <c r="BB280" i="2"/>
  <c r="BB248" i="2"/>
  <c r="BB216" i="2"/>
  <c r="BA206" i="2"/>
  <c r="BA203" i="2"/>
  <c r="BA196" i="2"/>
  <c r="BA192" i="2"/>
  <c r="BA189" i="2"/>
  <c r="BA178" i="2"/>
  <c r="BA169" i="2"/>
  <c r="BA162" i="2"/>
  <c r="BA149" i="2"/>
  <c r="BA142" i="2"/>
  <c r="BA134" i="2"/>
  <c r="BA85" i="2"/>
  <c r="BA59" i="2"/>
  <c r="BA297" i="2"/>
  <c r="BA35" i="2"/>
  <c r="BA179" i="2"/>
  <c r="BA132" i="2"/>
  <c r="BA267" i="1"/>
  <c r="BA233" i="1"/>
  <c r="BA5" i="1"/>
  <c r="BA16" i="1"/>
  <c r="BA12" i="1"/>
  <c r="BA8" i="1"/>
  <c r="BA257" i="1"/>
  <c r="BA199" i="1"/>
  <c r="BA67" i="1"/>
  <c r="BA168" i="1"/>
  <c r="BA176" i="1"/>
  <c r="BA172" i="1"/>
  <c r="BA180" i="1"/>
  <c r="BA160" i="1"/>
  <c r="BA217" i="1"/>
  <c r="BA213" i="1"/>
  <c r="BA201" i="1"/>
  <c r="BA149" i="1"/>
  <c r="BA171" i="1"/>
  <c r="BA62" i="1"/>
  <c r="BA198" i="1"/>
  <c r="BA26" i="1"/>
  <c r="BA251" i="1"/>
  <c r="BA266" i="1"/>
  <c r="BA141" i="1"/>
  <c r="BA159" i="1"/>
  <c r="BA125" i="1"/>
  <c r="BA58" i="1"/>
  <c r="BA248" i="1"/>
  <c r="BA206" i="1"/>
  <c r="BA167" i="1"/>
  <c r="BA129" i="1"/>
  <c r="BA54" i="1"/>
  <c r="BA244" i="1"/>
  <c r="BA145" i="1"/>
  <c r="BA133" i="1"/>
  <c r="BA30" i="1"/>
  <c r="BB16" i="1"/>
  <c r="BA11" i="1"/>
  <c r="BA230" i="1"/>
  <c r="BA178" i="1"/>
  <c r="BA57" i="1"/>
  <c r="BA41" i="1"/>
  <c r="BA25" i="1"/>
  <c r="BA246" i="1"/>
  <c r="BA127" i="1"/>
  <c r="BA191" i="1"/>
  <c r="BA115" i="1"/>
  <c r="BA107" i="1"/>
  <c r="BA99" i="1"/>
  <c r="BA95" i="1"/>
  <c r="BA91" i="1"/>
  <c r="BA52" i="1"/>
  <c r="BA48" i="1"/>
  <c r="BA44" i="1"/>
  <c r="BA40" i="1"/>
  <c r="BA9" i="1"/>
  <c r="BA155" i="1"/>
  <c r="BA234" i="1"/>
  <c r="BA174" i="1"/>
  <c r="BA250" i="1"/>
  <c r="BA196" i="1"/>
  <c r="BA131" i="1"/>
  <c r="BA20" i="1"/>
  <c r="BA18" i="1"/>
  <c r="BA45" i="1"/>
  <c r="BA29" i="1"/>
  <c r="BA21" i="1"/>
  <c r="BA242" i="1"/>
  <c r="BA200" i="1"/>
  <c r="BA165" i="1"/>
  <c r="BA123" i="1"/>
  <c r="BA231" i="1"/>
  <c r="BA156" i="1"/>
  <c r="BA101" i="1"/>
  <c r="BA93" i="1"/>
  <c r="BA55" i="1"/>
  <c r="BA36" i="1"/>
  <c r="BA32" i="1"/>
  <c r="BA14" i="1"/>
  <c r="BA262" i="1"/>
  <c r="BA258" i="1"/>
  <c r="BA238" i="1"/>
  <c r="BA222" i="1"/>
  <c r="BA218" i="1"/>
  <c r="BA214" i="1"/>
  <c r="BA210" i="1"/>
  <c r="BA183" i="1"/>
  <c r="BA139" i="1"/>
  <c r="BA85" i="1"/>
  <c r="BA81" i="1"/>
  <c r="BA77" i="1"/>
  <c r="BA51" i="1"/>
  <c r="BA28" i="1"/>
  <c r="BA24" i="1"/>
  <c r="BA17" i="1"/>
  <c r="BA7" i="1"/>
  <c r="BA4" i="1"/>
  <c r="BA109" i="1"/>
  <c r="BA190" i="1"/>
  <c r="BA157" i="1"/>
  <c r="BA38" i="1"/>
  <c r="BA27" i="1"/>
  <c r="BA23" i="1"/>
  <c r="BB12" i="1"/>
  <c r="BA166" i="1"/>
  <c r="BA113" i="1"/>
  <c r="BA224" i="1"/>
  <c r="BA263" i="1"/>
  <c r="BA256" i="1"/>
  <c r="BA239" i="1"/>
  <c r="BA223" i="1"/>
  <c r="BA208" i="1"/>
  <c r="BB174" i="1"/>
  <c r="BA75" i="1"/>
  <c r="BA68" i="1"/>
  <c r="BA64" i="1"/>
  <c r="BA22" i="1"/>
  <c r="BA226" i="1"/>
  <c r="BA117" i="1"/>
  <c r="BA255" i="1"/>
  <c r="BA235" i="1"/>
  <c r="BA207" i="1"/>
  <c r="BA192" i="1"/>
  <c r="BA182" i="1"/>
  <c r="BA60" i="1"/>
  <c r="BA33" i="1"/>
  <c r="H81" i="4"/>
  <c r="I81" i="4" s="1"/>
  <c r="J81" i="4" s="1"/>
  <c r="K81" i="4" s="1"/>
  <c r="L81" i="4" s="1"/>
  <c r="M81" i="4" s="1"/>
  <c r="N81" i="4" s="1"/>
  <c r="BA276" i="2"/>
  <c r="BA260" i="2"/>
  <c r="BA244" i="2"/>
  <c r="BA228" i="2"/>
  <c r="BA200" i="2"/>
  <c r="BA194" i="2"/>
  <c r="BA188" i="2"/>
  <c r="BA185" i="2"/>
  <c r="BA182" i="2"/>
  <c r="BA164" i="2"/>
  <c r="BA140" i="2"/>
  <c r="BA124" i="2"/>
  <c r="BA70" i="2"/>
  <c r="BA14" i="2"/>
  <c r="BA282" i="2"/>
  <c r="BA266" i="2"/>
  <c r="BA250" i="2"/>
  <c r="BA234" i="2"/>
  <c r="BA215" i="2"/>
  <c r="BA155" i="2"/>
  <c r="BA91" i="2"/>
  <c r="BA77" i="2"/>
  <c r="BA67" i="2"/>
  <c r="BA301" i="2"/>
  <c r="BB284" i="2"/>
  <c r="BB268" i="2"/>
  <c r="BB252" i="2"/>
  <c r="BB236" i="2"/>
  <c r="BA193" i="2"/>
  <c r="BA187" i="2"/>
  <c r="BA181" i="2"/>
  <c r="BA148" i="2"/>
  <c r="BB144" i="2"/>
  <c r="BA139" i="2"/>
  <c r="BB69" i="2"/>
  <c r="BA46" i="2"/>
  <c r="BA27" i="2"/>
  <c r="BA6" i="2"/>
  <c r="BA300" i="2"/>
  <c r="BA220" i="2"/>
  <c r="BA214" i="2"/>
  <c r="BA199" i="2"/>
  <c r="BB162" i="2"/>
  <c r="BA126" i="2"/>
  <c r="BA86" i="2"/>
  <c r="BA62" i="2"/>
  <c r="BA43" i="2"/>
  <c r="BA36" i="2"/>
  <c r="BA186" i="2"/>
  <c r="BA180" i="2"/>
  <c r="BB176" i="2"/>
  <c r="BA302" i="2"/>
  <c r="BA219" i="2"/>
  <c r="BA213" i="2"/>
  <c r="BA207" i="2"/>
  <c r="BA171" i="2"/>
  <c r="BA165" i="2"/>
  <c r="BB130" i="2"/>
  <c r="BA115" i="2"/>
  <c r="BA108" i="2"/>
  <c r="BA99" i="2"/>
  <c r="BA54" i="2"/>
  <c r="BA28" i="2"/>
  <c r="BA5" i="2"/>
  <c r="BA268" i="1"/>
  <c r="BA261" i="1"/>
  <c r="BA252" i="1"/>
  <c r="BA245" i="1"/>
  <c r="BA236" i="1"/>
  <c r="BA220" i="1"/>
  <c r="BA204" i="1"/>
  <c r="BA197" i="1"/>
  <c r="BA188" i="1"/>
  <c r="BA179" i="1"/>
  <c r="BB167" i="1"/>
  <c r="BA158" i="1"/>
  <c r="BA66" i="1"/>
  <c r="BA63" i="1"/>
  <c r="BA50" i="1"/>
  <c r="BA47" i="1"/>
  <c r="BA34" i="1"/>
  <c r="BA31" i="1"/>
  <c r="BB27" i="1"/>
  <c r="BB24" i="1"/>
  <c r="BB21" i="1"/>
  <c r="BA19" i="1"/>
  <c r="BA219" i="1"/>
  <c r="BA203" i="1"/>
  <c r="BA194" i="1"/>
  <c r="BA187" i="1"/>
  <c r="BB176" i="1"/>
  <c r="BA164" i="1"/>
  <c r="BB125" i="1"/>
  <c r="BA97" i="1"/>
  <c r="BB93" i="1"/>
  <c r="BA56" i="1"/>
  <c r="BA53" i="1"/>
  <c r="BA37" i="1"/>
  <c r="BB33" i="1"/>
  <c r="BB18" i="1"/>
  <c r="BB8" i="1"/>
  <c r="BA264" i="1"/>
  <c r="BA241" i="1"/>
  <c r="BA232" i="1"/>
  <c r="BA225" i="1"/>
  <c r="BA216" i="1"/>
  <c r="BA209" i="1"/>
  <c r="BA193" i="1"/>
  <c r="BA181" i="1"/>
  <c r="BA111" i="1"/>
  <c r="BA59" i="1"/>
  <c r="BB55" i="1"/>
  <c r="BA46" i="1"/>
  <c r="BA43" i="1"/>
  <c r="BA13" i="1"/>
  <c r="BA6" i="1"/>
  <c r="BA270" i="1"/>
  <c r="BA254" i="1"/>
  <c r="BA247" i="1"/>
  <c r="BA215" i="1"/>
  <c r="BA184" i="1"/>
  <c r="BB178" i="1"/>
  <c r="BA173" i="1"/>
  <c r="BB166" i="1"/>
  <c r="BA163" i="1"/>
  <c r="BB159" i="1"/>
  <c r="BA65" i="1"/>
  <c r="BA49" i="1"/>
  <c r="BB45" i="1"/>
  <c r="BB29" i="1"/>
  <c r="BB23" i="1"/>
  <c r="BB5" i="1"/>
  <c r="BA269" i="1"/>
  <c r="BA260" i="1"/>
  <c r="BA253" i="1"/>
  <c r="BA237" i="1"/>
  <c r="BA228" i="1"/>
  <c r="BA221" i="1"/>
  <c r="BA212" i="1"/>
  <c r="BA205" i="1"/>
  <c r="BA189" i="1"/>
  <c r="BB127" i="1"/>
  <c r="BB95" i="1"/>
  <c r="BB67" i="1"/>
  <c r="BB51" i="1"/>
  <c r="BA42" i="1"/>
  <c r="BA39" i="1"/>
  <c r="BB17" i="1"/>
  <c r="BA15" i="1"/>
  <c r="BA10" i="1"/>
  <c r="BB7" i="1"/>
  <c r="BA259" i="1"/>
  <c r="BA243" i="1"/>
  <c r="BA227" i="1"/>
  <c r="BA211" i="1"/>
  <c r="BA202" i="1"/>
  <c r="BA195" i="1"/>
  <c r="BA186" i="1"/>
  <c r="BB180" i="1"/>
  <c r="BB141" i="1"/>
  <c r="BB109" i="1"/>
  <c r="BB77" i="1"/>
  <c r="BA61" i="1"/>
  <c r="BB57" i="1"/>
  <c r="BB41" i="1"/>
  <c r="BB25" i="1"/>
  <c r="BB14" i="1"/>
  <c r="BA249" i="1"/>
  <c r="BA185" i="1"/>
  <c r="BA177" i="1"/>
  <c r="BB47" i="1"/>
  <c r="BA35" i="1"/>
  <c r="BA79" i="2"/>
  <c r="BB79" i="2"/>
  <c r="BB286" i="2"/>
  <c r="BB278" i="2"/>
  <c r="BB262" i="2"/>
  <c r="BB254" i="2"/>
  <c r="BB238" i="2"/>
  <c r="BB230" i="2"/>
  <c r="BA163" i="2"/>
  <c r="BB163" i="2"/>
  <c r="BB122" i="2"/>
  <c r="BA122" i="2"/>
  <c r="BA44" i="2"/>
  <c r="BA289" i="2"/>
  <c r="BB289" i="2"/>
  <c r="BA281" i="2"/>
  <c r="BB281" i="2"/>
  <c r="BA273" i="2"/>
  <c r="BB273" i="2"/>
  <c r="BA270" i="2"/>
  <c r="BA265" i="2"/>
  <c r="BB265" i="2"/>
  <c r="BA257" i="2"/>
  <c r="BB257" i="2"/>
  <c r="BA249" i="2"/>
  <c r="BB249" i="2"/>
  <c r="BA246" i="2"/>
  <c r="BA241" i="2"/>
  <c r="BB241" i="2"/>
  <c r="BA233" i="2"/>
  <c r="BB233" i="2"/>
  <c r="BA225" i="2"/>
  <c r="BB225" i="2"/>
  <c r="BA222" i="2"/>
  <c r="BA145" i="2"/>
  <c r="BB145" i="2"/>
  <c r="BB106" i="2"/>
  <c r="BA106" i="2"/>
  <c r="BA63" i="2"/>
  <c r="BB63" i="2"/>
  <c r="BA47" i="2"/>
  <c r="BB47" i="2"/>
  <c r="BA31" i="2"/>
  <c r="BB31" i="2"/>
  <c r="BA154" i="2"/>
  <c r="BB154" i="2"/>
  <c r="BA291" i="2"/>
  <c r="BB291" i="2"/>
  <c r="BA283" i="2"/>
  <c r="BB283" i="2"/>
  <c r="BA275" i="2"/>
  <c r="BB275" i="2"/>
  <c r="BA267" i="2"/>
  <c r="BB267" i="2"/>
  <c r="BA259" i="2"/>
  <c r="BB259" i="2"/>
  <c r="BA251" i="2"/>
  <c r="BB251" i="2"/>
  <c r="BA243" i="2"/>
  <c r="BB243" i="2"/>
  <c r="BA235" i="2"/>
  <c r="BB235" i="2"/>
  <c r="BA227" i="2"/>
  <c r="BB227" i="2"/>
  <c r="BA168" i="2"/>
  <c r="BB168" i="2"/>
  <c r="BA133" i="2"/>
  <c r="BA111" i="2"/>
  <c r="BB111" i="2"/>
  <c r="BB82" i="2"/>
  <c r="BA82" i="2"/>
  <c r="BA7" i="2"/>
  <c r="BB7" i="2"/>
  <c r="BB282" i="2"/>
  <c r="BB266" i="2"/>
  <c r="BB250" i="2"/>
  <c r="BB234" i="2"/>
  <c r="BB114" i="2"/>
  <c r="BA114" i="2"/>
  <c r="BA95" i="2"/>
  <c r="BB95" i="2"/>
  <c r="BA23" i="2"/>
  <c r="BB23" i="2"/>
  <c r="BB10" i="2"/>
  <c r="BA10" i="2"/>
  <c r="BB34" i="2"/>
  <c r="BA34" i="2"/>
  <c r="BB274" i="2"/>
  <c r="BB242" i="2"/>
  <c r="BB226" i="2"/>
  <c r="BB307" i="2"/>
  <c r="BB305" i="2"/>
  <c r="BB303" i="2"/>
  <c r="BB301" i="2"/>
  <c r="BB299" i="2"/>
  <c r="BB297" i="2"/>
  <c r="BA290" i="2"/>
  <c r="BA285" i="2"/>
  <c r="BB285" i="2"/>
  <c r="BA277" i="2"/>
  <c r="BB277" i="2"/>
  <c r="BA269" i="2"/>
  <c r="BB269" i="2"/>
  <c r="BA261" i="2"/>
  <c r="BB261" i="2"/>
  <c r="BA258" i="2"/>
  <c r="BA253" i="2"/>
  <c r="BB253" i="2"/>
  <c r="BA245" i="2"/>
  <c r="BB245" i="2"/>
  <c r="BA237" i="2"/>
  <c r="BB237" i="2"/>
  <c r="BA229" i="2"/>
  <c r="BB229" i="2"/>
  <c r="BA221" i="2"/>
  <c r="BB221" i="2"/>
  <c r="BA161" i="2"/>
  <c r="BB161" i="2"/>
  <c r="BA138" i="2"/>
  <c r="BB138" i="2"/>
  <c r="BB98" i="2"/>
  <c r="BA98" i="2"/>
  <c r="BA84" i="2"/>
  <c r="BA71" i="2"/>
  <c r="BB71" i="2"/>
  <c r="BA55" i="2"/>
  <c r="BB55" i="2"/>
  <c r="BA39" i="2"/>
  <c r="BB39" i="2"/>
  <c r="BB26" i="2"/>
  <c r="BA26" i="2"/>
  <c r="BA12" i="2"/>
  <c r="BB50" i="2"/>
  <c r="BA50" i="2"/>
  <c r="BA147" i="2"/>
  <c r="BB147" i="2"/>
  <c r="BA129" i="2"/>
  <c r="BB129" i="2"/>
  <c r="BA170" i="2"/>
  <c r="BB170" i="2"/>
  <c r="BB149" i="2"/>
  <c r="BA116" i="2"/>
  <c r="BA100" i="2"/>
  <c r="BB74" i="2"/>
  <c r="BA74" i="2"/>
  <c r="BB58" i="2"/>
  <c r="BA58" i="2"/>
  <c r="BB42" i="2"/>
  <c r="BA42" i="2"/>
  <c r="BA287" i="2"/>
  <c r="BB287" i="2"/>
  <c r="BA279" i="2"/>
  <c r="BB279" i="2"/>
  <c r="BA271" i="2"/>
  <c r="BB271" i="2"/>
  <c r="BA263" i="2"/>
  <c r="BB263" i="2"/>
  <c r="BA255" i="2"/>
  <c r="BB255" i="2"/>
  <c r="BA247" i="2"/>
  <c r="BB247" i="2"/>
  <c r="BA239" i="2"/>
  <c r="BB239" i="2"/>
  <c r="BA231" i="2"/>
  <c r="BB231" i="2"/>
  <c r="BA223" i="2"/>
  <c r="BB223" i="2"/>
  <c r="BA152" i="2"/>
  <c r="BB152" i="2"/>
  <c r="BA131" i="2"/>
  <c r="BB131" i="2"/>
  <c r="BA119" i="2"/>
  <c r="BB119" i="2"/>
  <c r="BA87" i="2"/>
  <c r="BB87" i="2"/>
  <c r="BA15" i="2"/>
  <c r="BB15" i="2"/>
  <c r="BA136" i="2"/>
  <c r="BB136" i="2"/>
  <c r="BB66" i="2"/>
  <c r="BA66" i="2"/>
  <c r="BA172" i="2"/>
  <c r="BA103" i="2"/>
  <c r="BB103" i="2"/>
  <c r="BB90" i="2"/>
  <c r="BA90" i="2"/>
  <c r="BA76" i="2"/>
  <c r="BA60" i="2"/>
  <c r="BB18" i="2"/>
  <c r="BA18" i="2"/>
  <c r="BB171" i="2"/>
  <c r="BA167" i="2"/>
  <c r="BB155" i="2"/>
  <c r="BA151" i="2"/>
  <c r="BB148" i="2"/>
  <c r="BB139" i="2"/>
  <c r="BA135" i="2"/>
  <c r="BB132" i="2"/>
  <c r="BB123" i="2"/>
  <c r="BA121" i="2"/>
  <c r="BB115" i="2"/>
  <c r="BA113" i="2"/>
  <c r="BA105" i="2"/>
  <c r="BA97" i="2"/>
  <c r="BB91" i="2"/>
  <c r="BA89" i="2"/>
  <c r="BB83" i="2"/>
  <c r="BA81" i="2"/>
  <c r="BB75" i="2"/>
  <c r="BA73" i="2"/>
  <c r="BB67" i="2"/>
  <c r="BA65" i="2"/>
  <c r="BB59" i="2"/>
  <c r="BA57" i="2"/>
  <c r="BB51" i="2"/>
  <c r="BA49" i="2"/>
  <c r="BB43" i="2"/>
  <c r="BA41" i="2"/>
  <c r="BB35" i="2"/>
  <c r="BA33" i="2"/>
  <c r="BB27" i="2"/>
  <c r="BA25" i="2"/>
  <c r="BA17" i="2"/>
  <c r="BA9" i="2"/>
  <c r="BB219" i="2"/>
  <c r="BB217" i="2"/>
  <c r="BB215" i="2"/>
  <c r="BB213" i="2"/>
  <c r="BB211" i="2"/>
  <c r="BB209" i="2"/>
  <c r="BB207" i="2"/>
  <c r="BB205" i="2"/>
  <c r="BB203" i="2"/>
  <c r="BB201" i="2"/>
  <c r="BB199" i="2"/>
  <c r="BB197" i="2"/>
  <c r="BB195" i="2"/>
  <c r="BB193" i="2"/>
  <c r="BB191" i="2"/>
  <c r="BB189" i="2"/>
  <c r="BB187" i="2"/>
  <c r="BB185" i="2"/>
  <c r="BB183" i="2"/>
  <c r="BB181" i="2"/>
  <c r="BB179" i="2"/>
  <c r="BB177" i="2"/>
  <c r="BA153" i="2"/>
  <c r="BA137" i="2"/>
  <c r="BA120" i="2"/>
  <c r="BA112" i="2"/>
  <c r="BA104" i="2"/>
  <c r="BA96" i="2"/>
  <c r="BA88" i="2"/>
  <c r="BA80" i="2"/>
  <c r="BA72" i="2"/>
  <c r="BA64" i="2"/>
  <c r="BA56" i="2"/>
  <c r="BA48" i="2"/>
  <c r="BA40" i="2"/>
  <c r="BA32" i="2"/>
  <c r="BA24" i="2"/>
  <c r="BA8" i="2"/>
  <c r="BB85" i="2"/>
  <c r="BB77" i="2"/>
  <c r="BB29" i="2"/>
  <c r="BB21" i="2"/>
  <c r="BA11" i="2"/>
  <c r="BB5" i="2"/>
  <c r="BA173" i="2"/>
  <c r="BA157" i="2"/>
  <c r="BA141" i="2"/>
  <c r="BA125" i="2"/>
  <c r="BA159" i="2"/>
  <c r="BA143" i="2"/>
  <c r="BA127" i="2"/>
  <c r="BA117" i="2"/>
  <c r="BA109" i="2"/>
  <c r="BA101" i="2"/>
  <c r="BA93" i="2"/>
  <c r="BA61" i="2"/>
  <c r="BA53" i="2"/>
  <c r="BA45" i="2"/>
  <c r="BA37" i="2"/>
  <c r="BA13" i="2"/>
  <c r="BA142" i="1"/>
  <c r="BB142" i="1"/>
  <c r="BA126" i="1"/>
  <c r="BB126" i="1"/>
  <c r="BA110" i="1"/>
  <c r="BB110" i="1"/>
  <c r="BA94" i="1"/>
  <c r="BB94" i="1"/>
  <c r="BA78" i="1"/>
  <c r="BB78" i="1"/>
  <c r="BA175" i="1"/>
  <c r="BB172" i="1"/>
  <c r="BA170" i="1"/>
  <c r="BB164" i="1"/>
  <c r="BA162" i="1"/>
  <c r="BB156" i="1"/>
  <c r="BA154" i="1"/>
  <c r="BA151" i="1"/>
  <c r="BA138" i="1"/>
  <c r="BB138" i="1"/>
  <c r="BA135" i="1"/>
  <c r="BB131" i="1"/>
  <c r="BA122" i="1"/>
  <c r="BB122" i="1"/>
  <c r="BA119" i="1"/>
  <c r="BB115" i="1"/>
  <c r="BA106" i="1"/>
  <c r="BB106" i="1"/>
  <c r="BA103" i="1"/>
  <c r="BB99" i="1"/>
  <c r="BA90" i="1"/>
  <c r="BB90" i="1"/>
  <c r="BA87" i="1"/>
  <c r="BA74" i="1"/>
  <c r="BB74" i="1"/>
  <c r="BA71" i="1"/>
  <c r="BA144" i="1"/>
  <c r="BB144" i="1"/>
  <c r="BA128" i="1"/>
  <c r="BB128" i="1"/>
  <c r="BA112" i="1"/>
  <c r="BB112" i="1"/>
  <c r="BA96" i="1"/>
  <c r="BB96" i="1"/>
  <c r="BA80" i="1"/>
  <c r="BB80" i="1"/>
  <c r="BA148" i="1"/>
  <c r="BB148" i="1"/>
  <c r="BA116" i="1"/>
  <c r="BB116" i="1"/>
  <c r="BA84" i="1"/>
  <c r="BB84" i="1"/>
  <c r="BB270" i="1"/>
  <c r="BB268" i="1"/>
  <c r="BB266" i="1"/>
  <c r="BB264" i="1"/>
  <c r="BB262" i="1"/>
  <c r="BB260" i="1"/>
  <c r="BB258" i="1"/>
  <c r="BB256" i="1"/>
  <c r="BB254" i="1"/>
  <c r="BB252" i="1"/>
  <c r="BB250" i="1"/>
  <c r="BB248" i="1"/>
  <c r="BB246" i="1"/>
  <c r="BB244" i="1"/>
  <c r="BB242" i="1"/>
  <c r="BB238" i="1"/>
  <c r="BB236" i="1"/>
  <c r="BB234" i="1"/>
  <c r="BB232" i="1"/>
  <c r="BB230" i="1"/>
  <c r="BB228" i="1"/>
  <c r="BB226" i="1"/>
  <c r="BB224" i="1"/>
  <c r="BB222" i="1"/>
  <c r="BB220" i="1"/>
  <c r="BB218" i="1"/>
  <c r="BB216" i="1"/>
  <c r="BB214" i="1"/>
  <c r="BB212" i="1"/>
  <c r="BB210" i="1"/>
  <c r="BB208" i="1"/>
  <c r="BB206" i="1"/>
  <c r="BB204" i="1"/>
  <c r="BB202" i="1"/>
  <c r="BB200" i="1"/>
  <c r="BB198" i="1"/>
  <c r="BB196" i="1"/>
  <c r="BB194" i="1"/>
  <c r="BB192" i="1"/>
  <c r="BB190" i="1"/>
  <c r="BB188" i="1"/>
  <c r="BB186" i="1"/>
  <c r="BA150" i="1"/>
  <c r="BB150" i="1"/>
  <c r="BA134" i="1"/>
  <c r="BB134" i="1"/>
  <c r="BA118" i="1"/>
  <c r="BB118" i="1"/>
  <c r="BA102" i="1"/>
  <c r="BB102" i="1"/>
  <c r="BA86" i="1"/>
  <c r="BB86" i="1"/>
  <c r="BA83" i="1"/>
  <c r="BA70" i="1"/>
  <c r="BB70" i="1"/>
  <c r="BA100" i="1"/>
  <c r="BB100" i="1"/>
  <c r="BB171" i="1"/>
  <c r="BA169" i="1"/>
  <c r="BB163" i="1"/>
  <c r="BA161" i="1"/>
  <c r="BB155" i="1"/>
  <c r="BA153" i="1"/>
  <c r="BB149" i="1"/>
  <c r="BA140" i="1"/>
  <c r="BB140" i="1"/>
  <c r="BA137" i="1"/>
  <c r="BB133" i="1"/>
  <c r="BA124" i="1"/>
  <c r="BB124" i="1"/>
  <c r="BA121" i="1"/>
  <c r="BB117" i="1"/>
  <c r="BA108" i="1"/>
  <c r="BB108" i="1"/>
  <c r="BA105" i="1"/>
  <c r="BB101" i="1"/>
  <c r="BA92" i="1"/>
  <c r="BB92" i="1"/>
  <c r="BA89" i="1"/>
  <c r="BB85" i="1"/>
  <c r="BA76" i="1"/>
  <c r="BB76" i="1"/>
  <c r="BA73" i="1"/>
  <c r="BA132" i="1"/>
  <c r="BB132" i="1"/>
  <c r="BB168" i="1"/>
  <c r="BB160" i="1"/>
  <c r="BA146" i="1"/>
  <c r="BB146" i="1"/>
  <c r="BA143" i="1"/>
  <c r="BB139" i="1"/>
  <c r="BA130" i="1"/>
  <c r="BB130" i="1"/>
  <c r="BB123" i="1"/>
  <c r="BA114" i="1"/>
  <c r="BB114" i="1"/>
  <c r="BB107" i="1"/>
  <c r="BA98" i="1"/>
  <c r="BB98" i="1"/>
  <c r="BB91" i="1"/>
  <c r="BA82" i="1"/>
  <c r="BB82" i="1"/>
  <c r="BA79" i="1"/>
  <c r="BB75" i="1"/>
  <c r="BB173" i="1"/>
  <c r="BB165" i="1"/>
  <c r="BB157" i="1"/>
  <c r="BA152" i="1"/>
  <c r="BB152" i="1"/>
  <c r="BB145" i="1"/>
  <c r="BA136" i="1"/>
  <c r="BB136" i="1"/>
  <c r="BB129" i="1"/>
  <c r="BA120" i="1"/>
  <c r="BB120" i="1"/>
  <c r="BB113" i="1"/>
  <c r="BA104" i="1"/>
  <c r="BB104" i="1"/>
  <c r="BB97" i="1"/>
  <c r="BB88" i="1"/>
  <c r="BB81" i="1"/>
  <c r="BA72" i="1"/>
  <c r="BB72" i="1"/>
  <c r="BA69" i="1"/>
  <c r="BB68" i="1"/>
  <c r="BB66" i="1"/>
  <c r="BB64" i="1"/>
  <c r="BB62" i="1"/>
  <c r="BB60" i="1"/>
  <c r="BB58" i="1"/>
  <c r="BB56" i="1"/>
  <c r="BB54" i="1"/>
  <c r="BB52" i="1"/>
  <c r="BB50" i="1"/>
  <c r="BB48" i="1"/>
  <c r="BB46" i="1"/>
  <c r="BB44" i="1"/>
  <c r="BB42" i="1"/>
  <c r="BB40" i="1"/>
  <c r="BB38" i="1"/>
  <c r="BB36" i="1"/>
  <c r="BB34" i="1"/>
  <c r="BB32" i="1"/>
  <c r="BB30" i="1"/>
  <c r="BB28" i="1"/>
  <c r="BB26" i="1"/>
  <c r="BB22" i="1"/>
  <c r="AU147" i="1" l="1"/>
  <c r="AZ147" i="1" s="1"/>
  <c r="AF147" i="1"/>
  <c r="AY147" i="1" s="1"/>
  <c r="T147" i="1"/>
  <c r="BA147" i="1" l="1"/>
  <c r="BB147" i="1"/>
  <c r="D12" i="6"/>
  <c r="D11" i="6"/>
  <c r="D10" i="6"/>
  <c r="D9" i="6"/>
  <c r="D8" i="6"/>
  <c r="D7" i="6"/>
  <c r="D6" i="6"/>
  <c r="D5" i="6"/>
  <c r="D4" i="6"/>
  <c r="D3" i="6"/>
  <c r="F15" i="6" l="1"/>
  <c r="Z295" i="2" l="1"/>
  <c r="AY295" i="2" s="1"/>
  <c r="Z294" i="2"/>
  <c r="AY294" i="2" s="1"/>
  <c r="AS293" i="2"/>
  <c r="AZ293" i="2" s="1"/>
  <c r="AS292" i="2"/>
  <c r="AZ292" i="2" s="1"/>
  <c r="Z293" i="2"/>
  <c r="AY293" i="2" s="1"/>
  <c r="Z292" i="2"/>
  <c r="AY292" i="2" s="1"/>
  <c r="V272" i="2"/>
  <c r="V271" i="2"/>
  <c r="Z240" i="1"/>
  <c r="AY240" i="1" s="1"/>
  <c r="AC229" i="1"/>
  <c r="AZ229" i="1" s="1"/>
  <c r="Z229" i="1"/>
  <c r="AY229" i="1" s="1"/>
  <c r="AZ4" i="2"/>
  <c r="AY4" i="2"/>
  <c r="AB265" i="1"/>
  <c r="AY265" i="1" s="1"/>
  <c r="AY3" i="1"/>
  <c r="BB3" i="1" s="1"/>
  <c r="AZ3" i="1"/>
  <c r="BA293" i="2" l="1"/>
  <c r="BB293" i="2"/>
  <c r="BB292" i="2"/>
  <c r="BA292" i="2"/>
  <c r="BB294" i="2"/>
  <c r="BA294" i="2"/>
  <c r="BA295" i="2"/>
  <c r="BB295" i="2"/>
  <c r="BB240" i="1"/>
  <c r="BB229" i="1"/>
  <c r="BA229" i="1"/>
  <c r="BB265" i="1"/>
  <c r="AG240" i="1"/>
  <c r="AZ240" i="1" s="1"/>
  <c r="BA240" i="1" s="1"/>
  <c r="AM265" i="1"/>
  <c r="AZ265" i="1" s="1"/>
  <c r="BA265" i="1" s="1"/>
  <c r="BA4" i="2"/>
  <c r="BB4" i="2"/>
  <c r="BA3" i="1"/>
  <c r="C6" i="6"/>
  <c r="C5" i="6"/>
  <c r="C4" i="6"/>
  <c r="C12" i="6"/>
  <c r="C3" i="6"/>
  <c r="C11" i="6"/>
  <c r="C10" i="6"/>
  <c r="C8" i="6"/>
  <c r="C9" i="6"/>
  <c r="V119" i="1" l="1"/>
  <c r="AW88" i="1"/>
  <c r="AZ88" i="1" s="1"/>
  <c r="BA88" i="1" s="1"/>
  <c r="T62" i="3" l="1"/>
  <c r="E13" i="6" s="1"/>
  <c r="D13" i="6" l="1"/>
  <c r="D17" i="6" s="1"/>
  <c r="F7" i="6"/>
  <c r="C13" i="6"/>
  <c r="C17" i="6" s="1"/>
  <c r="F3" i="6"/>
  <c r="F4" i="6"/>
  <c r="F5" i="6"/>
  <c r="F6" i="6"/>
  <c r="F8" i="6"/>
  <c r="F9" i="6"/>
  <c r="F10" i="6"/>
  <c r="F11" i="6"/>
  <c r="F12" i="6"/>
  <c r="F13" i="6" l="1"/>
  <c r="F17" i="6" s="1"/>
  <c r="AO19" i="2" l="1"/>
  <c r="AZ19" i="2" s="1"/>
  <c r="BA19" i="2" s="1"/>
  <c r="AO16" i="2"/>
  <c r="AZ16" i="2" s="1"/>
  <c r="BA16" i="2" s="1"/>
</calcChain>
</file>

<file path=xl/comments1.xml><?xml version="1.0" encoding="utf-8"?>
<comments xmlns="http://schemas.openxmlformats.org/spreadsheetml/2006/main">
  <authors>
    <author>Diego Andrés Villegas Gallo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>Diego Andrés Villegas Gallo:</t>
        </r>
        <r>
          <rPr>
            <sz val="9"/>
            <color indexed="81"/>
            <rFont val="Tahoma"/>
            <family val="2"/>
          </rPr>
          <t xml:space="preserve">
Revisar  catálogo para verificar vigencia tecnológica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Diego Andrés Villegas Gallo:</t>
        </r>
        <r>
          <rPr>
            <sz val="9"/>
            <color indexed="81"/>
            <rFont val="Tahoma"/>
            <family val="2"/>
          </rPr>
          <t xml:space="preserve">
Revisar  catálogo para verificar vigencia tecnológica</t>
        </r>
      </text>
    </comment>
  </commentList>
</comments>
</file>

<file path=xl/comments2.xml><?xml version="1.0" encoding="utf-8"?>
<comments xmlns="http://schemas.openxmlformats.org/spreadsheetml/2006/main">
  <authors>
    <author>Diego Andrés Villegas Gallo</author>
  </authors>
  <commentList>
    <comment ref="J19" authorId="0" shapeId="0">
      <text>
        <r>
          <rPr>
            <b/>
            <sz val="9"/>
            <color indexed="81"/>
            <rFont val="Tahoma"/>
            <family val="2"/>
          </rPr>
          <t>Diego Andrés Villegas Gallo:</t>
        </r>
        <r>
          <rPr>
            <sz val="9"/>
            <color indexed="81"/>
            <rFont val="Tahoma"/>
            <family val="2"/>
          </rPr>
          <t xml:space="preserve">
Verificar si esta contemplado balizas de camionestas a adquirirse</t>
        </r>
      </text>
    </comment>
  </commentList>
</comments>
</file>

<file path=xl/sharedStrings.xml><?xml version="1.0" encoding="utf-8"?>
<sst xmlns="http://schemas.openxmlformats.org/spreadsheetml/2006/main" count="10749" uniqueCount="885">
  <si>
    <t>PROGRAMA</t>
  </si>
  <si>
    <t>PROYECTO</t>
  </si>
  <si>
    <t>PRODUCTO</t>
  </si>
  <si>
    <t>OBJETIVOS OPERATIVOS</t>
  </si>
  <si>
    <t>NOMBRE DEL INDICADOR</t>
  </si>
  <si>
    <t>META ANUAL</t>
  </si>
  <si>
    <t>RESPONSABLE</t>
  </si>
  <si>
    <t>ACTIVIDAD</t>
  </si>
  <si>
    <t>DIRECCION</t>
  </si>
  <si>
    <t>SUBACTIVIDADES</t>
  </si>
  <si>
    <t>TIPO</t>
  </si>
  <si>
    <t>PARTIDA</t>
  </si>
  <si>
    <t>MONTO 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</si>
  <si>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</si>
  <si>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</si>
  <si>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</si>
  <si>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</si>
  <si>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</si>
  <si>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</si>
  <si>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</si>
  <si>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</si>
  <si>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</si>
  <si>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</si>
  <si>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</si>
  <si>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</si>
  <si>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GESTION DE RIESGOS</t>
  </si>
  <si>
    <t>FERNANDO ORELLANA</t>
  </si>
  <si>
    <t>DAL</t>
  </si>
  <si>
    <t>MONTO 2024</t>
  </si>
  <si>
    <t>MONTO 2025</t>
  </si>
  <si>
    <t>MONTO 2026</t>
  </si>
  <si>
    <t>MONTO 2027</t>
  </si>
  <si>
    <t>MONTO 2028</t>
  </si>
  <si>
    <t>FORTALECIMIENTO INSTITUCIONAL</t>
  </si>
  <si>
    <t>LIQUIDAR PROCESOS AÑOS ANTERIORES (ARRASTRES CORRIENTE)</t>
  </si>
  <si>
    <t>TALLER PARA MANTENIMIENTOS CORRECTIVOS ESPECIALIZADOS PARA FLOTA PESADA, ESPECIAL Y AMBULANCIAS INSTITUCIONALES</t>
  </si>
  <si>
    <t>SERVICIO DE AGUA POTABLE</t>
  </si>
  <si>
    <t>SERVICIO DE ARRENDAMIENTO DE INFRAESTRUCTURA DE COMUNICACIONES EN EL SECTOR DE ALASPUNGO</t>
  </si>
  <si>
    <t>SERVICIO DE ARRENDAMIENTO DE INFRAESTRUCTURA DE COMUNICACIONES EN EL SECTOR LA FORESTAL</t>
  </si>
  <si>
    <t>SERVICIO DE ARRENDAMIENTO DE INFRAESTRUCTURA DE COMUNICACIONES EN EL SECTOR DE PAMBAMARCA</t>
  </si>
  <si>
    <t>SERVICIO DE ARRENDAMIENTO DE INFRAESTRUCTURA DE COMUNICACIONES EN EL SECTOR DE POMASQUI</t>
  </si>
  <si>
    <t>SERVICIO DE ARRENDAMIENTO DE INFRAESTRUCTURA DE COMUNICACIONES EN EL SECTOR DE ATACAZO ALTO</t>
  </si>
  <si>
    <t>SERVICIO DE RECARGA DE OXIGENO PARA LAS DEPENDENCIAS DEL CBDMQ</t>
  </si>
  <si>
    <t>SERVICIO DE MANTENIMIENTO DE MOBILIARIO DE LAS DEPENDENCIAS</t>
  </si>
  <si>
    <t>SERVICIO DE MANTENIMIENTO DE EQUIPOS DE GIMNASIO DE DEPENDENCIAS</t>
  </si>
  <si>
    <t xml:space="preserve">SERVICIO DE MANTENIMIENTO PARA EQUIPOS DE FILTROS DE AGUA </t>
  </si>
  <si>
    <t>MANTENIMIENTO DE LAVADORA Y SECADORA INDUSTRIAL</t>
  </si>
  <si>
    <t>SERVICIO DE ABASTECIMIENTO DE COMBUSTIBLE PARA EQUIPOS Y VEHICULOS ESPECIALES</t>
  </si>
  <si>
    <t>ADQUSICION EQUIPOS DE FILTROS DE AGUA PARA LAS DEPENDENCIAS DEL CBDMQ</t>
  </si>
  <si>
    <t>SERVICIO DE RECARGA DE EXTINTORES Y MANTENIMIENTO</t>
  </si>
  <si>
    <t>SEGUROS DE VIDA COLECTIVA PARA EL PERSONAL DEL CBDMQ</t>
  </si>
  <si>
    <t>SEGUROS DE VIDA COLECTIVA PARA EL PERSONAL DEL CBDMQ (INCLUSIONES)</t>
  </si>
  <si>
    <t>SERVICIO DE ABASTECIMIENTO DE COMBUSTIBLE PARA EL CUERPO DE BOMBEROS DMQ</t>
  </si>
  <si>
    <t>SERVICIO DE ABASTECIMIENTO DE COMBUSTIBLE PARA VEHICULOS Y EQUIPOS ESPECIALES</t>
  </si>
  <si>
    <t>FISCALIZACION DE LA CONSTRUCCION DE LA NUEVA ACADEMIA DE FORMACION Y ESPECIALIZACION DE BOMBEROS</t>
  </si>
  <si>
    <t>CONSTRUCCION DE LA NUEVA ACADEMIA DE FORMACION Y ESPECIALIZACION DE BOMBEROS</t>
  </si>
  <si>
    <t>MANTENIMIENTO PREVENTIVO Y CORRECTIVO DE LOS ASCENSORES DEL EDIFICIO COMANDANCIA GENERAL</t>
  </si>
  <si>
    <t>ADQUISICION DE CANASTAS PLASTICAS PARA ALMACENAJE DE MEDICAMENTOS</t>
  </si>
  <si>
    <t>FUENTE</t>
  </si>
  <si>
    <t>SUBACTIVIDAD</t>
  </si>
  <si>
    <t>CPC</t>
  </si>
  <si>
    <t>FONDOS A RENDIR CUENTAS</t>
  </si>
  <si>
    <t>002</t>
  </si>
  <si>
    <t>GR</t>
  </si>
  <si>
    <t>01</t>
  </si>
  <si>
    <t>CN</t>
  </si>
  <si>
    <t>004</t>
  </si>
  <si>
    <t>D01</t>
  </si>
  <si>
    <t>D02</t>
  </si>
  <si>
    <t>D07</t>
  </si>
  <si>
    <t>D03</t>
  </si>
  <si>
    <t>D04</t>
  </si>
  <si>
    <t>D05</t>
  </si>
  <si>
    <t>D06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</si>
  <si>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</si>
  <si>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</si>
  <si>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</si>
  <si>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</si>
  <si>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</si>
  <si>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</si>
  <si>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</si>
  <si>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</si>
  <si>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</si>
  <si>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</si>
  <si>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</si>
  <si>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VH</t>
  </si>
  <si>
    <t>AR</t>
  </si>
  <si>
    <t>006</t>
  </si>
  <si>
    <t>FI</t>
  </si>
  <si>
    <t>02</t>
  </si>
  <si>
    <t>GA</t>
  </si>
  <si>
    <t>003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</si>
  <si>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</si>
  <si>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</si>
  <si>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</si>
  <si>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</si>
  <si>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</si>
  <si>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</si>
  <si>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</si>
  <si>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</si>
  <si>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</si>
  <si>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</si>
  <si>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</si>
  <si>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</si>
  <si>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</si>
  <si>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</si>
  <si>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</si>
  <si>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</si>
  <si>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</si>
  <si>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</si>
  <si>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</si>
  <si>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</si>
  <si>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</si>
  <si>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</si>
  <si>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</si>
  <si>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</si>
  <si>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</si>
  <si>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</si>
  <si>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</si>
  <si>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</si>
  <si>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</si>
  <si>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</si>
  <si>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</si>
  <si>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</si>
  <si>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</si>
  <si>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</si>
  <si>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</si>
  <si>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</si>
  <si>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</si>
  <si>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</si>
  <si>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</si>
  <si>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</si>
  <si>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</si>
  <si>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</si>
  <si>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</si>
  <si>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</si>
  <si>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</si>
  <si>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</si>
  <si>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</si>
  <si>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</si>
  <si>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</si>
  <si>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</si>
  <si>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</si>
  <si>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</si>
  <si>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</si>
  <si>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</si>
  <si>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005</t>
  </si>
  <si>
    <t>AFEB</t>
  </si>
  <si>
    <t>FORMAR Y ESPECIALIZAR AL PERSONAL OPERATIVO</t>
  </si>
  <si>
    <t>EQ</t>
  </si>
  <si>
    <t>001</t>
  </si>
  <si>
    <t>FE</t>
  </si>
  <si>
    <t>I</t>
  </si>
  <si>
    <t xml:space="preserve">SERVICIO DE REFRIGERIOS PARA CURSOS EN LA ACADEMIA DE BOMBEROS </t>
  </si>
  <si>
    <t>4292100118</t>
  </si>
  <si>
    <t>631100012</t>
  </si>
  <si>
    <t>322300912</t>
  </si>
  <si>
    <t>C</t>
  </si>
  <si>
    <t>COMUNICACIÓN</t>
  </si>
  <si>
    <t>FORTALECIMIENTO DE LAS CAPACIDADES COMUNICACIONALES DE VOCEROS INSTITUCIONALES</t>
  </si>
  <si>
    <t>ADQUISICION DE BANDERAS Y ACCESORIOS PARA EL CBDMQ</t>
  </si>
  <si>
    <t>C10</t>
  </si>
  <si>
    <t>SERVICIO DE MANTENIMIENTO DE EQUIPOS  Y ACCESORIOS AUDIOVISUALES</t>
  </si>
  <si>
    <t>C11</t>
  </si>
  <si>
    <t>WENDY TIPAN</t>
  </si>
  <si>
    <t>GESTIONAR EL USO DE RECURSOS OPERATIVOS, AEREOS, FINANCIEROS Y TECNOLOGICOS PARA ACTIVIDADES INSTITUCIONALES</t>
  </si>
  <si>
    <t>FINANCIERO</t>
  </si>
  <si>
    <t>VIATICOS AL INTERIOR PERSONAL DE LA INSTITUCION</t>
  </si>
  <si>
    <t>VIATICOS Y SUBSISTENCIAS AL EXTERIOR PERSONAL DE LA INSTITUCION</t>
  </si>
  <si>
    <t>CONVENIO POR SERVICIO DE RECAUDACION DE LA TASA DE BOMBEROS POR PARTE DE LA EMPRESA ELECTRICA</t>
  </si>
  <si>
    <t>APORTE 5X1000 A LA CONTRALORIA GENERAL DEL ESTADO</t>
  </si>
  <si>
    <t>COMISIONES BANCARIAS</t>
  </si>
  <si>
    <t>CAJAS CHICAS</t>
  </si>
  <si>
    <t>F01</t>
  </si>
  <si>
    <t>F02</t>
  </si>
  <si>
    <t>F03</t>
  </si>
  <si>
    <t>F04</t>
  </si>
  <si>
    <t>F05</t>
  </si>
  <si>
    <t>F06</t>
  </si>
  <si>
    <t>F07</t>
  </si>
  <si>
    <t>F08</t>
  </si>
  <si>
    <t>MILTON ANDRADE</t>
  </si>
  <si>
    <t>AVIACION</t>
  </si>
  <si>
    <t>ADQUISICION DE EQUIPO SHORT HAUL PARA HELICOPTERO A109K2</t>
  </si>
  <si>
    <t>ADQUISICION DE MORRAL PARA TRANSPORTE DE AERONAVES NO TRIPULADAS EN AREAS AGRESTES</t>
  </si>
  <si>
    <t>EQUIPO DE MONITOREO Y CONTROL DE CARGA EXTERNA</t>
  </si>
  <si>
    <t>CURSO MODELADO 3D</t>
  </si>
  <si>
    <t>CURSO ELECTRONICA</t>
  </si>
  <si>
    <t xml:space="preserve">CURSO DE COMBATE AEREO INCENDIOS FORESTALES </t>
  </si>
  <si>
    <t>CURSO TERMOGRAFIA</t>
  </si>
  <si>
    <t>CURSO DE OPERACIONES PERSONAL ATENCION PREHOSPITALARIA</t>
  </si>
  <si>
    <t>CURSO PARA HABILITACION DE INSTRUCTORES DE VUELO VALIDADO POR DGAC</t>
  </si>
  <si>
    <t>CURSO DE INGLES TECNICO PARA EL PERSONAL PARAMEDICO DE LA DAB</t>
  </si>
  <si>
    <t>ADQUISICION DE EQUIPOS PARA OPERACIONES SAR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</si>
  <si>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</si>
  <si>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</si>
  <si>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</si>
  <si>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</si>
  <si>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</si>
  <si>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</si>
  <si>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</si>
  <si>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</si>
  <si>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</si>
  <si>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</si>
  <si>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482200014</t>
  </si>
  <si>
    <t>482120029</t>
  </si>
  <si>
    <t>435200311</t>
  </si>
  <si>
    <t>429921712</t>
  </si>
  <si>
    <t>442170313</t>
  </si>
  <si>
    <t>496400911</t>
  </si>
  <si>
    <t>392150114</t>
  </si>
  <si>
    <t>473130016</t>
  </si>
  <si>
    <t xml:space="preserve">TRANSPORTE DE COMBUSTIBLE </t>
  </si>
  <si>
    <t>SERVICIO DE VALORACION MEDICA EN CAMARA DE ALTURA PARA TRIPULACION DE AERONAVE</t>
  </si>
  <si>
    <t xml:space="preserve">ABASTECIMIENTO DE COMBUSTIBLE JET FUEL A1 </t>
  </si>
  <si>
    <t>871490321</t>
  </si>
  <si>
    <t>439412015</t>
  </si>
  <si>
    <t>643320014</t>
  </si>
  <si>
    <t>931990311</t>
  </si>
  <si>
    <t>HENRY SILVA</t>
  </si>
  <si>
    <t>OPERACIONES</t>
  </si>
  <si>
    <t>ADQUISICION DE PRENDAS DE PROTECCION PARA EL GRUPO USAR</t>
  </si>
  <si>
    <t>ADQUISICION DE COMPLEMENTOS PARA EL CAMPAMENTO DEL GRUPO USAR</t>
  </si>
  <si>
    <t>ADQUISICION DE EQUIPOS Y ACCESORIOS PARA RESCATE EN ALTURAS PARA LAS UNIDADES DE RESCATE URBANO</t>
  </si>
  <si>
    <t>ADQUISICION DE UNIDAD DE COMANDO DE INCIDENTES</t>
  </si>
  <si>
    <t xml:space="preserve">ADQUISICION DE VEHICULO PARA LA UNIDAD DE RESCATE CANINO 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</si>
  <si>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</si>
  <si>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</si>
  <si>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</si>
  <si>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</si>
  <si>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</si>
  <si>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</si>
  <si>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</si>
  <si>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</si>
  <si>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</si>
  <si>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</si>
  <si>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</si>
  <si>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</si>
  <si>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</si>
  <si>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</si>
  <si>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</si>
  <si>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</si>
  <si>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</si>
  <si>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</si>
  <si>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</si>
  <si>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</si>
  <si>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</si>
  <si>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</si>
  <si>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</si>
  <si>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</si>
  <si>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</si>
  <si>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</si>
  <si>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482650311</t>
  </si>
  <si>
    <t>369700017</t>
  </si>
  <si>
    <t>021290311</t>
  </si>
  <si>
    <t>NO PAC</t>
  </si>
  <si>
    <t>439310112</t>
  </si>
  <si>
    <t>279981012</t>
  </si>
  <si>
    <t>481500217</t>
  </si>
  <si>
    <t>293100016</t>
  </si>
  <si>
    <t>282500033</t>
  </si>
  <si>
    <t>293100012</t>
  </si>
  <si>
    <t>362701217</t>
  </si>
  <si>
    <t>442170312</t>
  </si>
  <si>
    <t>491140011</t>
  </si>
  <si>
    <t>491130015</t>
  </si>
  <si>
    <t>491130025</t>
  </si>
  <si>
    <t>491130022</t>
  </si>
  <si>
    <t>MANTENIMIENTO DE EQUIPOS HIDRAULICOS MECANICOS</t>
  </si>
  <si>
    <t>MANTENIMIENTO DE EQUIPOS HIDRAULICOS ELECTRICOS</t>
  </si>
  <si>
    <t>ADQUISICION DE ALIMENTO PARA CANES</t>
  </si>
  <si>
    <t>SERVICIO VETERINARIO PARA CANES</t>
  </si>
  <si>
    <t xml:space="preserve">SERVICIO DE MANTENIMIENTO DE LAS RECARGADORAS DE AIRE </t>
  </si>
  <si>
    <t>MANTENIMIENTO DE EQUIPOS SCBA</t>
  </si>
  <si>
    <t>ADQUISICION DE CINTURON TACTICO</t>
  </si>
  <si>
    <t>ADQUISICION DE ESPUMAS CONTRA INCENDIOS</t>
  </si>
  <si>
    <t>352901091</t>
  </si>
  <si>
    <t>871590611</t>
  </si>
  <si>
    <t>871540014</t>
  </si>
  <si>
    <t>233100011</t>
  </si>
  <si>
    <t>292100011</t>
  </si>
  <si>
    <t>932900016</t>
  </si>
  <si>
    <t>871520211</t>
  </si>
  <si>
    <t>464200013</t>
  </si>
  <si>
    <t>2824201137</t>
  </si>
  <si>
    <t>354300213</t>
  </si>
  <si>
    <t>VLADIMIR ALVEAR</t>
  </si>
  <si>
    <t>PREVENCIÓN</t>
  </si>
  <si>
    <t>GLORIA BURBANO</t>
  </si>
  <si>
    <t>TALENTO HUMANO</t>
  </si>
  <si>
    <t>H04</t>
  </si>
  <si>
    <t>H01</t>
  </si>
  <si>
    <t>FOROS Y CONGRESOS INTERNACIONALES</t>
  </si>
  <si>
    <t>H02</t>
  </si>
  <si>
    <t>H03</t>
  </si>
  <si>
    <t>OBJETIVO PROYECTO</t>
  </si>
  <si>
    <t>481100016</t>
  </si>
  <si>
    <t>4817001110</t>
  </si>
  <si>
    <t>GESTIONAR EL USO DE RECURSOS  PARA ACTIVIDADES DE TALENTO HUMANO</t>
  </si>
  <si>
    <t>H05</t>
  </si>
  <si>
    <t>H06</t>
  </si>
  <si>
    <t>H07</t>
  </si>
  <si>
    <t>H08</t>
  </si>
  <si>
    <t>H09</t>
  </si>
  <si>
    <t>H10</t>
  </si>
  <si>
    <t>H11</t>
  </si>
  <si>
    <t>ADQUISICION DE MENAJE DESCARTABLE PARA LA ATENCION DEL AREA DE PSICOLOGIA</t>
  </si>
  <si>
    <t>H12</t>
  </si>
  <si>
    <t>H13</t>
  </si>
  <si>
    <t>H14</t>
  </si>
  <si>
    <t>H15</t>
  </si>
  <si>
    <t>H16</t>
  </si>
  <si>
    <t>H17</t>
  </si>
  <si>
    <t>9290000117</t>
  </si>
  <si>
    <t>831190021</t>
  </si>
  <si>
    <t>812100021</t>
  </si>
  <si>
    <t>353230113</t>
  </si>
  <si>
    <t>931990011</t>
  </si>
  <si>
    <t>267300914</t>
  </si>
  <si>
    <t>271900931</t>
  </si>
  <si>
    <t>35260005069</t>
  </si>
  <si>
    <t>3699000130</t>
  </si>
  <si>
    <t>881220014</t>
  </si>
  <si>
    <t>295100018</t>
  </si>
  <si>
    <t>271100211</t>
  </si>
  <si>
    <t>OBJ PROYECTO</t>
  </si>
  <si>
    <t>GESTIONAR LAS REMUNERACIONES Y BENEFICIOS SOCIALES Y LEGALES</t>
  </si>
  <si>
    <t>DIETAS</t>
  </si>
  <si>
    <t>03</t>
  </si>
  <si>
    <t>RE</t>
  </si>
  <si>
    <t>ALBERTO COBA</t>
  </si>
  <si>
    <t>TECNOLOGÍA</t>
  </si>
  <si>
    <t>TC</t>
  </si>
  <si>
    <t>RENOVACION DEL SERVICIO SATELITAL</t>
  </si>
  <si>
    <t>T10</t>
  </si>
  <si>
    <t>T11</t>
  </si>
  <si>
    <t>ANALISIS DE VULNERABILIDADES Y PLAN DE SEGURIDAD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</si>
  <si>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</si>
  <si>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</si>
  <si>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</si>
  <si>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</si>
  <si>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</si>
  <si>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</si>
  <si>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</si>
  <si>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</si>
  <si>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</si>
  <si>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</si>
  <si>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</si>
  <si>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</si>
  <si>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</si>
  <si>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</si>
  <si>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</si>
  <si>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</si>
  <si>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</si>
  <si>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</si>
  <si>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ADQUISICION DE DISPOSITIVOS DE ALMACENAMIENTO NAS</t>
  </si>
  <si>
    <t>ADQUISICION DE UPS PARA LA SALA DE MANDO</t>
  </si>
  <si>
    <t>SISTEMA DE MONITOREO DE ENLACES SERVIDORES Y APLICACIONES</t>
  </si>
  <si>
    <t>SISTEMA DE CONTROL DE ASISTENCIA PARA EL PERSONAL DEL CBDMQ</t>
  </si>
  <si>
    <t>IMPLEMENTACION DE EQUIPAMIENTO TECNOLOGICO PARA LA SALA DE REUNIONES Y AULAS DEL CBDMQ</t>
  </si>
  <si>
    <t>VIGENCIA TECNOLOGICA ADQUISICION E IMPLEMENTACION DE UN SISTEMA DE RESPALDO ALTERNO DE DATOS PARA EL CBDMQ</t>
  </si>
  <si>
    <t>CONSULTORIA PARA EL DESARROLLO DE LA PLATAFORMA EDUCATIVA DEL CBDMQ</t>
  </si>
  <si>
    <t>ADQUISICION DE EQUIPAMENTO PARA MEJORAR LAS COMUNICACIONES, ESTACION X23 Y DISTRITOS VALLES</t>
  </si>
  <si>
    <t>871300011</t>
  </si>
  <si>
    <t>472110215</t>
  </si>
  <si>
    <t>MANTENIMIENTO PREVENTIVO Y CORRECTIVO CENTROS DE DATOS Y UPS</t>
  </si>
  <si>
    <t>SERVICIO DE MANTENIMIENTO DE CABLEADO ESTRUCTURADO Y ETIQUETADO</t>
  </si>
  <si>
    <t>MANTENIMIENTO PREVENTIVO Y CORRECTIVO DEL SISTEMA DE ALERTA TEMPRANA QUE INCLUYE REPUESTOS</t>
  </si>
  <si>
    <t>MANTENIMIENTO Y REFORZAMIENTO DE LAS ESTRUCTURAS (TORRES-MASTILES) Y CAMBIO DE PARARAYOS - SISTEMA A TIERRA</t>
  </si>
  <si>
    <t>ARRENDAMIENTO DE INFRAESTRUCTURA DE TELECOMUNICACIONES SECTOR NOR ORIENTE DEL CBDMQ</t>
  </si>
  <si>
    <t>MEJORAMIENTO DEL SISTEMA DE MESA DE AYUDA</t>
  </si>
  <si>
    <t>RENOVACION DE LICENCIAMIENTO DEL SISTEMA DE TELEMETRIA DEL CBDMQ</t>
  </si>
  <si>
    <t>SERVICIO DE INTERNET BACK UP</t>
  </si>
  <si>
    <t>SERVICIOS DE SOPORTE Y MANTENIMIENTO DEL STORAGE INSTITUCIONAL</t>
  </si>
  <si>
    <t>SERVICIO DE ARRENDAMIENTO DE EQUIPOS Y FRECUENCIAS HOSPITALARIA</t>
  </si>
  <si>
    <t>ARRENDAMIENTO DE INFRAESTRUCTURA DE TELECOMUNICACIONES PARA LA ESTACION PERUCHO</t>
  </si>
  <si>
    <t>PATY PALACIOS</t>
  </si>
  <si>
    <t>VINCULACIÓN</t>
  </si>
  <si>
    <t>ADQUISICION DE ROPA DE TRABAJO PARA ACTIVIDADES DE SENSIBILIZACION, MONITOREO Y ALERTA DE INCENDIOS FORESTALES</t>
  </si>
  <si>
    <t>321130011</t>
  </si>
  <si>
    <t>881220012</t>
  </si>
  <si>
    <t>929000012</t>
  </si>
  <si>
    <t>MANTENIMIENTO DE INSTRUMENTOS MUSICALES PARA LA BANDA INSTITUCIONAL DEL CBDMQ</t>
  </si>
  <si>
    <t>998</t>
  </si>
  <si>
    <t>Etiquetas de fila</t>
  </si>
  <si>
    <t>Total general</t>
  </si>
  <si>
    <t>Suma de MONTO TOTAL 2023</t>
  </si>
  <si>
    <t>INVERSIÓN</t>
  </si>
  <si>
    <t>CORRIENTE</t>
  </si>
  <si>
    <t>REMUNERACIONES</t>
  </si>
  <si>
    <t>Total</t>
  </si>
  <si>
    <t>DIRECCIÓN /TIPO</t>
  </si>
  <si>
    <t>TOTAL</t>
  </si>
  <si>
    <t>Actual</t>
  </si>
  <si>
    <t>Deficit</t>
  </si>
  <si>
    <t xml:space="preserve">SUMA COMPROMETIDO </t>
  </si>
  <si>
    <t>SUMA DEVENGADO</t>
  </si>
  <si>
    <t>Diferencias</t>
  </si>
  <si>
    <t>DIFERENCIA  C-D</t>
  </si>
  <si>
    <t>DIFERENCIA  C- 2023</t>
  </si>
  <si>
    <t>RENOVACION DE HERRAMIENTAS Y ACCESORIOS CONTRA INCENDIOS</t>
  </si>
  <si>
    <t>ADQUISICION DE CAMARAS TERMICAS</t>
  </si>
  <si>
    <t>ATENCION DE EMERGENCIAS EN EL DMQ</t>
  </si>
  <si>
    <t>FORTALECER EL EQUIPAMIENTO PARA LA ATENCION A EMERGENCIAS Y REDUCCION DE RIESGOS DE DESASTRE</t>
  </si>
  <si>
    <t>ADQUISICION DE CASCOS URBANO FORESTALES</t>
  </si>
  <si>
    <t>ADQUISICION DE CAN PARA BUSQUEDA Y LOCALIZACION</t>
  </si>
  <si>
    <t>ADQUISICION DE OVEROLES PARA EL PERSONAL OPERATIVO</t>
  </si>
  <si>
    <t>ADQUISICION DE  HERRAMIENTAS Y EQUIPOS PARA EL COMBATE DE INCENDIOS FORESTALES</t>
  </si>
  <si>
    <t>ADQUISICION DE MAQUINAS DE DESCONTAMINACION PARA EQUIPOS DE PROTECCION PERSONAL</t>
  </si>
  <si>
    <t>ADQUISICION DE BOTAS DE RESCATE PARA EL PERSONAL OPERATIVO</t>
  </si>
  <si>
    <t>ADQUISICION DE CAPUCHAS DE PROTECCION (MONJAS) PARA EL PERSONAL OPERATIVO</t>
  </si>
  <si>
    <t>ADQUISICION DE BOTAS PARA RESCATE DE MEDIA Y ALTA MONTAÑA</t>
  </si>
  <si>
    <t>ADQUISICION DE EQUIPOS DE BUSQUEDA Y LOCALIZACION</t>
  </si>
  <si>
    <t xml:space="preserve">ADQUISICION DE EQUIPOS DE RESCATE </t>
  </si>
  <si>
    <t>ADQUISICION DE PRENDAS DE PROTECCION PARA RESCATE EN MEDIA Y ALTA MONTAÑA</t>
  </si>
  <si>
    <t>ADQUISICION DE TRAJES NIVEL I PARA EL PERSONAL OPERATIVO</t>
  </si>
  <si>
    <t>ADQUISICION DE ZAPATOS PARA TRABAJO DEL PERSONAL OPERATIVO</t>
  </si>
  <si>
    <t>ADQUISICION DE PRENDAS DE PROTECCION PARA PERSONAL PRE HOSPITALARIO Y DE RESCATE PARA EVENTOS ADVERSOS</t>
  </si>
  <si>
    <t>ADQUISICION DE PRENDAS PARA EL GRUPO MOTORIZADO</t>
  </si>
  <si>
    <t>RENOVACION DEL SISTEMA TRASBASE DE OXIGENO MEDICINAL</t>
  </si>
  <si>
    <t>FORTALECER EL PARQUE AUTOMOTOR PARA LA ATENCION DE EMERGENCIAS, REDUCCION DE RIESGOS DE DESASTRE Y OPERATIVIDAD DEL CBDMQ</t>
  </si>
  <si>
    <t>ADQUISICION DE AUTOBOMBA PARA EL CBDMQ</t>
  </si>
  <si>
    <t xml:space="preserve">ADQUISICION DE VEHICULOS PARA RESCATE EN MEDIA Y ALTA MONTAÑA </t>
  </si>
  <si>
    <t>ADQUISICION DE VEHICULOS PARA RESCATE EN MEDIA Y ALTA MONTAÑA</t>
  </si>
  <si>
    <t>ADQUISICION DE AMBULANCIAS PARA LA ATENCION PREHOSPITARIA</t>
  </si>
  <si>
    <t>ADQUISICION DE FURGONETA DE CARGA PARA LA UNIDAD DE INNOVACION Y APOYO LOGISTICO</t>
  </si>
  <si>
    <t>ADQUISICION DE CABEZAL</t>
  </si>
  <si>
    <t>ADQUISICION DE CABEZAL (VIGENCIA TECNOLOGICA)</t>
  </si>
  <si>
    <t>ADQUISICION DE CAMION LOGISTICO FORESTAL</t>
  </si>
  <si>
    <t>ADQUISICION DE VEHICULOS ESPECIALES PARA INCENDIOS FORESTALES</t>
  </si>
  <si>
    <t>ADQUISICION DE VEHICULOS PARA RESCATE Y MATERIALES PELIGROSOS</t>
  </si>
  <si>
    <t>ADQUISICION DE VEHICULOS CONTRA INCENDIOS</t>
  </si>
  <si>
    <t>ADQUISICION DE VEHICULOS DE SOPORTE LOGISTICO PARA COMBATE DE INCENDIOS Y DE RESCATE</t>
  </si>
  <si>
    <t xml:space="preserve">ADQUISICION DE EQUIPO DE RESCATE ACUATICO </t>
  </si>
  <si>
    <t>ADQUISICION DE MOCHILAS TACTICAS FORESTALES Y REFUGIOS FORESTALES</t>
  </si>
  <si>
    <t>ADQUISICION DE MASCARAS FULL FACE CON CARTUCHOS</t>
  </si>
  <si>
    <t xml:space="preserve">ADQUISICION DE VEHICULOS DE INTERVENCION RAPIDA FORESTAL </t>
  </si>
  <si>
    <t>EQUIPOS, HERRAMIENTAS,  PRENDAS DE PROTECCION, INSUMOS Y MATERIALES PARA LA ATENCION A EMERGENCIAS Y REDUCCION DE RIESGOS DE DESASTRE</t>
  </si>
  <si>
    <t>PORCENTAJE DE ATENCION DE EMERGENCIAS ASIGNADAS AL CBDMQ</t>
  </si>
  <si>
    <t xml:space="preserve">PERSONAL OPERATIVO FORMADO, CAPACITADO Y ESPECIALIZADO </t>
  </si>
  <si>
    <t>CERTIFICACION HERO PARA LA UNIDAD CANINA</t>
  </si>
  <si>
    <t>ARRASTRES INVERSION</t>
  </si>
  <si>
    <t>ADQUISICION DE EQUIPOS DE PROTECCION PERSONAL PARA MEDIA Y ALTA MONTAÑA</t>
  </si>
  <si>
    <t>ADQUISICION DE EQUIPOS PARA MATERIALES PELIGROSOS</t>
  </si>
  <si>
    <t>ADQUISICION DE BOTAS PARA TRABAJOS EN ESTRUCTURAS COLAPSADAS</t>
  </si>
  <si>
    <t>ADQUISICION DE CASCOS PARA INCENDIOS ESTRUCTURALES</t>
  </si>
  <si>
    <t>ADQUISICION DE GUANTES PARA MANEJO DE CUERDAS Y GUANTES PARA USO DE EQUIPOS</t>
  </si>
  <si>
    <t>ADQUISICION  DE TRAJES Y ACCESORIOS PARA RESCATE SUBACUATICO</t>
  </si>
  <si>
    <t>PORCENTAJE DE EJECUCION PRESUPUESTARIA DE PROCESOS AÑOS ANTERIORES (CORRIENTE)</t>
  </si>
  <si>
    <t>ARRASTRES CORRIENTES</t>
  </si>
  <si>
    <t>MANTENER LA OPERATIVIDAD INSTITUCIONAL A TRAVES DE LA COORDINACION DEL USO DE LOS RECURSOS HUMANOS, MATERIALES, FINANCIEROS Y TECNOLOGICOS DE MANERA EFICIENTE Y EFICAZ</t>
  </si>
  <si>
    <t>BIENES, SERVICIOS Y LOGISTICA REQUERIDA PARA ACTIVIDADES OPERATIVAS Y ADMINISTRATIVAS</t>
  </si>
  <si>
    <t>GESTIONAR EL USO DE RECURSOS PARA ACTIVIDADES DE COMUNICACION SOCIAL Y VINCULACION CON LA COMUNIDAD</t>
  </si>
  <si>
    <t>SERVICIO DE ATENCION A DELEGADOS NACIONALES E INTERNACIONALES</t>
  </si>
  <si>
    <t>ADQUISICION DE INSUMOS Y DISPOSITIVOS MEDICOS PARA LA GESTION SANITARIA DEL CUERPO DE BOMBEROS DEL DMQ</t>
  </si>
  <si>
    <t>SERVICIO DE MANTENIMIENTO, REVISION, CALIBRACION Y CERTIFICACION DE EQUIPOS DE MONITOREO DE GASES</t>
  </si>
  <si>
    <t>ADQUISICION DE INSUMOS Y ACCESORIOS PARA CANES</t>
  </si>
  <si>
    <t>ADQUISICION DE REPUESTOS PARA EQUIPOS BIOMEDICOS</t>
  </si>
  <si>
    <t>ADQUISICION DE ACCESORIOS PARA EQUIPOS DE RESCATE</t>
  </si>
  <si>
    <t>ADQUISICION DE UNIFORMES PARA EL PERSONAL OPERATIVO DEL CBDMQ</t>
  </si>
  <si>
    <t>PORCENTAJE DE EJECUCION DEL PLAN ANUAL DE CONTRATACION</t>
  </si>
  <si>
    <t>GESTIONAR EL USO DE RECURSOS PARA ACTIVIDADES ADMINISTRATIVAS Y LOGISTICAS INSTITUCIONALES</t>
  </si>
  <si>
    <t>TALLER PARA GARANTIAS DE VEHICULOS BAJO PRINCIPIO DE VIGENCIA TECNOLOGICA LIVIANO DMAX Y SZ</t>
  </si>
  <si>
    <t>TALLER PARA GARANTIA DE BUSES INSTITUCIONALES 2018 BAJO PRINCIPIO DE VIGENCIA TECNOLOGICA (ARRASTRE)</t>
  </si>
  <si>
    <t>TALLER PARA GARANTIA DE BUSES INSTITUCIONALES 2018 BAJO PRINCIPIO DE VIGENCIA TECNOLOGICA</t>
  </si>
  <si>
    <t>TALLER PARA GARANTIA DE FURGONETAS INSTITUCIONALES BAJO PRINCIPIO DE  VIGENCIA TECNOLOGICA</t>
  </si>
  <si>
    <t>TALLER PARA GARANTIA DE MOTOCICLETAS KAWASAKI VERSYS 300X BAJO VIGENCIA TECNOLOGICA</t>
  </si>
  <si>
    <t>ADQUISICION DE REPUESTOS PARA MANTENIMIENTOS PREVENTIVOS Y CORRECTIVOS DE LA FLOTA LIVIANA  Y DE MOTOCICLETAS INSTITUCIONALES</t>
  </si>
  <si>
    <t>ADQUISICION DE LUCES CON TECNOLOGIA LED Y COMPONENTES PARA VEHICULOS INSTITUCIONALES</t>
  </si>
  <si>
    <t>TALLER PARA MANTENIMIENTOS CORRECTIVOS ESPECIALIZADOS PARA VEHICULOS LIVIANOS, MOTOCICLETAS, MINICARGADORA Y UTILITARIOS INSTITUCIONALES</t>
  </si>
  <si>
    <t>PROVISION DE SERVICIO DE ALIMENTOS Y BEBIDAS PARA EL PERSONAL QUE CUMPLE FUNCIONES EN OPERATIVOS Y EMERGENCIAS DEL CBDMQ</t>
  </si>
  <si>
    <t>SERVICIO DE TELEFONIA FIJA</t>
  </si>
  <si>
    <t xml:space="preserve">SERVICIO DE MANTENIMIENTO DE BIENES UTILIZADOS EN ACTIVIDADES DE VINCULACION COMUNITARIA </t>
  </si>
  <si>
    <t>SERVICIO DE ABASTECIMIENTO DE COMBUSTIBLE PARA ESTACION NANEGALITO</t>
  </si>
  <si>
    <t xml:space="preserve">MATRICULACION Y REVISION VEHICULAR </t>
  </si>
  <si>
    <t>SERVICIO DE ARRENDAMIENTO DE ESPACIO FISICO PARA FUNCIONAMIENTO DE TORRES DE OBSERVACION EN SECTOR CERRO AUQUI</t>
  </si>
  <si>
    <t>SERVICIO DE ARRENDAMIENTO DE ESPACIO FISICO PARA FUNCIONAMIENTO DE DE TORRES DE OBSERVACION EN SECTOR LA MERCED</t>
  </si>
  <si>
    <t>SERVICIO DE ARRENDAMIENTO DE LOCAL PARA LA OPERATIVIDAD DE LA ESTACION UBICADA EN EL SECTOR DE NANEGALITO</t>
  </si>
  <si>
    <t>SERVICIO DE ARRENDAMIENTO DE INFRAESTRUCTURA DE COMUNICACIONES EN EL SECTOR DE CALDERON</t>
  </si>
  <si>
    <t>MANTENIMIENTO PREVENTIVO Y CORRECTIVO DE EQUIPOS ODONTOLOGICOS</t>
  </si>
  <si>
    <t>SERVICIO DE LIMPIEZA PARA DEPENDENCIAS DE LA  INSTITUCION</t>
  </si>
  <si>
    <t>SERVICIO DE DESINFECCION Y LIMPIEZA DE VEHICULOS DE EMERGENCIA</t>
  </si>
  <si>
    <t>SERVICIO DE GUARDIANIA PARA DEPENDENCIAS</t>
  </si>
  <si>
    <t>SERVICIO DE ABASTECIMIENTO Y CARGA DE GAS LICUADO DE PETROLEO PARA CENTRALITAS</t>
  </si>
  <si>
    <t xml:space="preserve">ADQUISION DE INSUMOS Y EQUIPOS DE PELUQUERIA </t>
  </si>
  <si>
    <t>SERVICIO DE TRANSPORTE DE TAXI PARA MOVILIZACION DEL PERSONAL</t>
  </si>
  <si>
    <t xml:space="preserve">SERVICIO DE IMPRENTA DE DOCUMENTOS DE REVISION INSTITUCIONAL </t>
  </si>
  <si>
    <t xml:space="preserve">SERVICIO DE SEGUROS GENERALES PARA BIENES, HELICOPTERO DE LA INSTITUCION </t>
  </si>
  <si>
    <t>SERVICIO DE SEGUROS GENERALES PARA BIENES, HELICOPTERO DE LA INSTITUCION (INCLUSIONES)</t>
  </si>
  <si>
    <t>PROVISION DEL SERVICIO DE ALIMENTACION Y BEBIDAS PARA EL PERSONAL QUE CUMPLE FUNCIONES EN OPERATIVOS Y EMERGENCIAS DEL CBDMQ</t>
  </si>
  <si>
    <t>SERVICIO DE RECOLECCION Y TRATAMIENTO DE DESECHOS INFECCIOSOS</t>
  </si>
  <si>
    <t xml:space="preserve">MANTENIMIENTO PREVENTIVO Y CORRECTIVO DE EQUIPOS ODONTOLOGICOS </t>
  </si>
  <si>
    <t>SISTEMA DE AROMATIZACION DE OFICINAS INSTITUCIONALES</t>
  </si>
  <si>
    <t>CONTRATACION DEL SERVICIO DE BRANDEO</t>
  </si>
  <si>
    <t>ADQUISICION DE MATERIALES DE FERRETERIA Y CONSTRUCCIONES PARA MANTENIMIENTOS CORRECTIVOS EMERGENTES DE LAS DEPENDENCIAS DEL CBDMQ</t>
  </si>
  <si>
    <t>ADQUISICION DE MATERIALES CONSTRUCTIVOS CATALOGADOS</t>
  </si>
  <si>
    <t>PAGO DE TASAS E IMPUESTOS MUNICIPALES POR APROBACION DE PROYECTOS DE CONSTRUCCION</t>
  </si>
  <si>
    <t>SERVICIO PARA LA DETERMINACION DE LA CAPACIDAD PORTANTE DEL SUELO DE LOS PROYECTOS DE OBRA CBDMQ</t>
  </si>
  <si>
    <t>ADQUISICION DE MATERIALES DE OFICINA PARA DEPENDENCIAS DEL CBDMQ</t>
  </si>
  <si>
    <t>SERVICIO DE INCINERACION DE PRENDAS DE TRABAJO EN DESUSO</t>
  </si>
  <si>
    <t>SERVICIO DE INCINERACION DE PRENDAS Y MATERIALES DE TRABAJO EN DESUSO</t>
  </si>
  <si>
    <t>ADQUISICION DE EQUIPOS PARA EL CONTROL DE ACTIVOS FIJOS INSTITUCIONAL</t>
  </si>
  <si>
    <t>ADQUISICION DE 16 MOTOCICLETAS PARA EVALUACION Y ASISTENCIA PRE HOSPITALARIA (VIGENCIA TECNOLOGICA)</t>
  </si>
  <si>
    <t>ADQUISICION DE CARPAS PARA EVENTOS</t>
  </si>
  <si>
    <t xml:space="preserve">SERVICIO DE ALIMENTACION PARA CURSOS EN LA ACADEMIA DE BOMBEROS </t>
  </si>
  <si>
    <t>ADQUISICION DE MATERIALES Y EQUIPOS PARA PRUEBAS BOMBERILES</t>
  </si>
  <si>
    <t>SERVICIO DE LOGISTICA PARA CURSOS OBA</t>
  </si>
  <si>
    <t xml:space="preserve">BIBLIOGRAFIA ESPECIALIZADA PARA PREVENCION DE INCENDIOS </t>
  </si>
  <si>
    <t>CONTRATACION DE UNA EMPRESA PARA EL SERVICIO DE EDICION, IMPRESION Y REPRODUCCION DE MATERIAL COMUNICACIONAL INSTITUCIONAL Y DE PREVENCION DE RIESGOS PARA DIFUSION INTERNA Y EXTERNA</t>
  </si>
  <si>
    <t>SERVICIO DE ALQUILER DE UTILERIA, ACCESORIOS Y MATERIAL COMPLEMENTARIO PARA LA PRODUCCION DE MATERIAL AUDIOVISUAL</t>
  </si>
  <si>
    <t>SERVICIO DE ORGANIZACION, MONTAJE Y LOGISTICA PARA EVENTOS INSTITUCIONALES DEL CBDMQ</t>
  </si>
  <si>
    <t xml:space="preserve">CONTRATACION DE PRODUCTOS COMUNICACIONALES PARA FORTALECER LA IMAGEN INSTITUCIONAL </t>
  </si>
  <si>
    <t xml:space="preserve">ADQUISICION DE MEDALLAS Y CONDECORACIONES </t>
  </si>
  <si>
    <t>REPRESENTACION INSTITUCIONAL A LA OBA (ORGANIZACION DE BOMBEROS AMERICANOS)</t>
  </si>
  <si>
    <t>CONTRATACION DE UNA AGENCIA PARA  GESTIONAR LA PUBLICACION EN MEDIOS DE COMUNICACION DE ANUNCIOS  INSTITUCIONALES Y PRODUCTOS  COMUNICACIONALES</t>
  </si>
  <si>
    <t>ADQUISICION DE MEDALLAS Y CONDECORACIONES</t>
  </si>
  <si>
    <t>CONTRATACION DE UN TALLER ESPECIALIZADO EN AVIACION (OMA) PARA EL MANTENIMIENTO PREVENTIVO CORRECTIVO PARA EL HELICOPTERO DEL CBDMQ QUE INCLUYE REPUESTOS</t>
  </si>
  <si>
    <t>ADQUISICION DE FILTROS Y PRUEBAS PARA IDENTIFICAR LA CONTAMINACION JET FUEL A1</t>
  </si>
  <si>
    <t>CONTRATACION DE UN TALLER ESPECIALIZADO EN AVIACION (OMA) PARA EL MANTENIMIENTO PREVENTIVO CORRECTIVO PARA EL HELICOPTERO DEL CBDMQ</t>
  </si>
  <si>
    <t>OVERHAUL DE COMPONENTES PRINCIPALES Y COMPLEMENTARIOS DEL HELICOPTERO A109 K2 DEL CBDMQ</t>
  </si>
  <si>
    <t>ADQUISICION DE AGENTES EXTINTORES PARA LIQUIDACION DE INCENDIOS</t>
  </si>
  <si>
    <t>ADQUISICION DE SPRAYS PARA DETECTORES DE HUMO</t>
  </si>
  <si>
    <t>ADQUISICION DE PRENDAS DE PROTECCION PARA INSPECTORES PARA OPERATIVOS DE CONTROL</t>
  </si>
  <si>
    <t>TALLER DE PREVENCION Y SENSIBILIZACION DE LOS RIESGOS PSICOSOCIALES</t>
  </si>
  <si>
    <t xml:space="preserve">SERVICIO DE AUDITORIA DEL  SISTEMA DE GESTION DE SEGURIDAD Y SALUD EN EL TRABAJO </t>
  </si>
  <si>
    <t>ADQUISICION DE PROTECTORES SOLARES PARA PREVENCION DE ENFERMEDADES EN LA PIEL DEL PERSONAL DEL CBDMQ</t>
  </si>
  <si>
    <t>ADQUISICION DE EQUIPOS DE PROTECCION PERSONAL PARA LOS SERVIDORES DEL CBDMQ</t>
  </si>
  <si>
    <t>ADQUISICION DE MASCARILLAS PARA PROTECCION DEL PERSONAL</t>
  </si>
  <si>
    <t>ADQUISICION DE INSUMOS PARA LA DOTACION DE CREDENCIALES DE IDENTIFICACION</t>
  </si>
  <si>
    <t>ADQUISICION DE EQUIPOS DE PROTECCION  PERSONAL CATALOGADOS PARA LOS SERVIDORES DEL CBDMQ</t>
  </si>
  <si>
    <t>CONTRATACION DEL SERVICIO DE MEDICION DE GASES Y MATERIAL PARTICULADO</t>
  </si>
  <si>
    <t>SERVICIO DE INMUNIZACION PREVENTIVA PARA EL PERSONAL DEL CBDMQ</t>
  </si>
  <si>
    <t>ACTUALIZACION DE SOFTWARE DEL ESPIROMETRO Y AUDIOMETRO</t>
  </si>
  <si>
    <t>SERVICIO DE IDENTIFICACION DE RUIDO Y EXCESO DE LUZ</t>
  </si>
  <si>
    <t>VIGENCIA TECNOLOGICA - ADQUISICION DE EQUIPOS Y DISPOSITIVOS ODONTOLOGICOS</t>
  </si>
  <si>
    <t>SERVICIO DE AUDITORIA A LOS SISTEMAS DE GESTION DEL CBDMQ</t>
  </si>
  <si>
    <t>ADQUISICION DE MEDICAMENTOS, INSUMOS Y BIOMATERIALES ODONTOLOGICOS</t>
  </si>
  <si>
    <t>SERVICIO DE AUDITORIA DE CERTIFICACION Y MANTENIMIENTO DEL SISTEMA DE GESTION ANTI SOBORNO DEL CBDMQ</t>
  </si>
  <si>
    <t>ADQUISICION DE UNIFORMES PARA EL PERSONAL ADMINISTRATIVO DEL CBDMQ</t>
  </si>
  <si>
    <t>SERVICIO DE OUTSOURCING DE IMPRESION PARA EL CBDMQ</t>
  </si>
  <si>
    <t xml:space="preserve">ADQUSICION Y RENOVACION DE LICENCIAS DE SOFTWARE </t>
  </si>
  <si>
    <t>ADQUISICION DE REPUESTOS Y ACCESORIOS PARA EQUIPOS TECNOLOGICOS</t>
  </si>
  <si>
    <t>RENOVACION DE SERVICIO DE COMUNICACION MOVIL PARA FLOTA VEHICULAR</t>
  </si>
  <si>
    <t xml:space="preserve">ADQUISICION DE REPUESTOS Y ACCESORIOS PARA RADIOCOMUNICACION </t>
  </si>
  <si>
    <t xml:space="preserve">RENOVACION DEL LICENCIAMIENTO DEL SISTEMA DE INVENTARIO INTERNACIONAL DE PARTES Y PIEZAS DE AERONAVES PARA LA DIRECCION DE AVIACION DE BOMBEROS </t>
  </si>
  <si>
    <t xml:space="preserve">RENOVACION SERVICIO DE MAILING </t>
  </si>
  <si>
    <t>SERVICIO DE TELECOMUNICACIONES Y REPLICACION DE DATOS</t>
  </si>
  <si>
    <t>SERVICIO DE COMUNICACION MOVIL PARA FLOTA VEHICULAR</t>
  </si>
  <si>
    <t>RENOVACION DEL LICENCIAMIENTO Y SOPORTE DE LA HERRAMIENTA DE INDICADORES Y ESTADISTICAS DEL CBDMQ</t>
  </si>
  <si>
    <t>REPRESENTACION INSTITUCIONAL DEL PERSONAL EN COMPETENCIAS DEPORTIVAS</t>
  </si>
  <si>
    <t>SERVICIO DE ORGANIZACION, MONTAJE Y LOGISTICA PARA PRESENTACIONES Y CONCIERTOS DE LA BANDA INSTITUCIONAL</t>
  </si>
  <si>
    <t>ADQUISICION DE KITS EDUCATIVOS, PARA LA FORMACION Y EJECUCION DE UN CLUB INFANTIL BOMEBRIL PARA NIÑOS Y NIÑAS DEL DMQ</t>
  </si>
  <si>
    <t>ADQUISICION DE ACCESORIOS MUSICALES PARA LA BANDA INSTITUCIONAL DEL CBDMQ</t>
  </si>
  <si>
    <t>COMUNICACION</t>
  </si>
  <si>
    <t>GESTION ADMINISTRATIVA</t>
  </si>
  <si>
    <t>CONSTRUCCION DE INFRAESTRUCTURA  PARA LA ATENCION DE EMERGENCIAS, REDUCCION DE RIESGOS DE DESASTRE  Y OPERATIVIDAD DEL CBDMQ</t>
  </si>
  <si>
    <t>INFRAESTRUCTURA, DESARROLLO TECNOLOGICO Y DE COMUNICACIONES PARA LA ATENCION A EMERGENCIAS, REDUCCION DE RIESGOS DE DESASTRE Y OPERATIVIDAD DEL CBDMQ</t>
  </si>
  <si>
    <t xml:space="preserve">VEHICULOS ESPECIALIZADOS PARA LA ATENCION DE EMERGENCIAS, REDUCCION DE RIESGOS DE DESASTRE Y OPERATIVIDAD DEL CBDMQ </t>
  </si>
  <si>
    <t>FORTALECER LA INFRAESTRUCTURA, DESARROLLO TECNOLOGICO Y DE COMUNICACIONES PARA LA ATENCION A EMERGENCIAS, REDUCCION DE RIESGOS DE DESASTRE Y OPERATIVIDAD DEL CBDMQ</t>
  </si>
  <si>
    <t>LIQUIDAR PROCESOS AÑOS ANTERIORES (ARRASTRES INVERSION)</t>
  </si>
  <si>
    <t>PREVENCION</t>
  </si>
  <si>
    <t>TECNOLOGIA</t>
  </si>
  <si>
    <t>VINCULACION</t>
  </si>
  <si>
    <t>IMPLEMENTACION DE UN SISTEMA DE REMOCION DE HUMO Y DEPURACION DE GASES DE ESCAPE EN EL TALLER DE LA UNIDAD DE MECANICA</t>
  </si>
  <si>
    <t xml:space="preserve">ADQUISICION DE CAMIONETAS INSTITUCIONALES </t>
  </si>
  <si>
    <t>CONSTRUCCION DE LA ESTACION DE BOMBEROS EN LA PARROQUIA DE PERUCHO</t>
  </si>
  <si>
    <t>CONSTRUCCION DE LA INFRAESTRUCTURA PARA SOPORTE LOGISTICO Y ADMINISTRATIVO DEL CBDMQ</t>
  </si>
  <si>
    <t>AMPLIACION DE BODEGAS Y ADECUACION DE AREAS EXTERIORES EN CARAPUNGO</t>
  </si>
  <si>
    <t>CONSTRUCCION DE LA ESTACION DE BOMBEROS EN EL SECTOR DEL BEATERIO</t>
  </si>
  <si>
    <t>CONSTRUCCION DEL CENTRO LOGISTICO PARA EL GRUPO USAR</t>
  </si>
  <si>
    <t>CONSTRUCCION DE AREA RECREATIVA PARA X1 , X24, X25  Y ACADEMIA</t>
  </si>
  <si>
    <t>ADQUISICION E INSTALACION DE SISTEMAS DE BOMBAS DE CALOR PARA ESTACIONES</t>
  </si>
  <si>
    <t>ADQUISICION DE TERRENO PARA ESTACION NANEGALITO</t>
  </si>
  <si>
    <t>ADQUISICION DE TERRENO SECTOR AV. MARISCAL SUCRE</t>
  </si>
  <si>
    <t>ADQUISICION DE TERRENO SECTOR  LLANO GRANDE</t>
  </si>
  <si>
    <t>ADQUISICION DE TERRENO SECTOR JUAN LEON MERA</t>
  </si>
  <si>
    <t>CONSTRUCCION DE LA ESTACION DE BOMBEROS X22 NANEGALITO INCLUYE CENTRO DE ENTRENAMIENTO</t>
  </si>
  <si>
    <t>CONSTRUCCION DE LA ESTACION DE BOMBEROS EN EL SECTOR AV. MARISCAL SUCRE</t>
  </si>
  <si>
    <t>CONSTRUCCION DE LA ESTACION DE BOMBEROS EN EL SECTOR LLANO GRANDE</t>
  </si>
  <si>
    <t>ADQUISICION DE EQUIPO Y MAQUINARIA PARA MANTENIMIENTOS DE INFRAESTRUCTURA POR ADMINISTRACION DIRECTA</t>
  </si>
  <si>
    <t>ADQUISICION DE ARMARIOS METALICOS PARA EL PERSONAL OPERATIVO DEL CBDMQ</t>
  </si>
  <si>
    <t xml:space="preserve">ADQUISICION DE CAMIONES DE CARGA PARA TRASLADO DE BIENES DEL CBDMQ </t>
  </si>
  <si>
    <t xml:space="preserve">ADQUISICION DE KITS PARA PRACTICAS CON EXTINTORES </t>
  </si>
  <si>
    <t>CAPACITACION ESPECIALIZADA EN EL EXTERIOR PARA EL PERSONAL OPERATIVO DEL CBDMQ</t>
  </si>
  <si>
    <t>ADQUISICION DE MUÑECO DE ARRASTRE PARA PRUEBAS BOMBERILES</t>
  </si>
  <si>
    <t>ADQUISICION DE EQUIPO DE ATENCION DE APH PARA CAPACITACION</t>
  </si>
  <si>
    <t>ADQUISICION DE BUSES PARA EL CBDMQ</t>
  </si>
  <si>
    <t>ADQUISICION DE BUSES PARA EL CBDMQ (VIGENCIA TECNOLOGICA)</t>
  </si>
  <si>
    <t>CAPACITACION ESPECIALIZADA PARA EL PERSONAL OPERATIVO DEL CBDMQ</t>
  </si>
  <si>
    <t>CURSO EN EL AREA CIENCIAS DE LA TIERRA</t>
  </si>
  <si>
    <t>CURSO DE GERENCIA Y GESTION ADMINISTRATIVA PARA ASCENSOS</t>
  </si>
  <si>
    <t>CERTIFICACION CARGA EXTERNA EN HELICOPTERO</t>
  </si>
  <si>
    <t>PROGRAMA DE ATENCION PREHOSPITALARIA AVANZADA</t>
  </si>
  <si>
    <t>CURSO DE FORMACION Y CAPACITACION
AVANZADA PARA EL PERSONAL DE PILOTOS DEL CBDMQ</t>
  </si>
  <si>
    <t>ADQUISICION DE AREONAVES NO TRIPULADAS, SENSORES,ACCESORIOS Y REPUESTOS</t>
  </si>
  <si>
    <t>ADQUISICION DE ESTACIONES METEROLOGICAS</t>
  </si>
  <si>
    <t>ADQUISICION DE GRUA DE ENTRENAMIENTO DE RESCATE AEREO</t>
  </si>
  <si>
    <t>ADQUISICION DE GANCHO Y PUNTO DE ANCLAJE PARA CARGA EXTERNA PARA HELICOPTERO A109K2 (CARGO HOOK)</t>
  </si>
  <si>
    <t>ADQUISICION DE DISPOSITIVOS PARA CARGA EXTERNA PARA HELICOPTERO A109K2</t>
  </si>
  <si>
    <t>ADQUISICION DE UNIDAD DE PODER PORTATIL Y EQUIPO PARA LIMPIEZA DE COMPRESORES DE MOTORES PARA HELICOPTERO A109K2</t>
  </si>
  <si>
    <t>ADQUISICION MODULO 4 PARA EL MOTOR DE LA AERONAVE A109K2</t>
  </si>
  <si>
    <t>CURSO DE FOTOGRAFIA PROFESIONAL APLICADA A IMAGENES CON DRONES</t>
  </si>
  <si>
    <t>CURSO DE FORMACION Y CAPACITACION DE MECANICOS DE HELICOPTEROS</t>
  </si>
  <si>
    <t>ADQUISICION DE EQUIPOS PARA OPERACIONES HELITACTICAS</t>
  </si>
  <si>
    <t>ADQUISICION DE CASCOS PARA RESCATISTAS Y PILOTOS DE LA DAB</t>
  </si>
  <si>
    <t>ADQUISICION DE PRENDAS DE PROTECCION DE VUELO</t>
  </si>
  <si>
    <t>ADQUISICION DE UNA UNIDAD DE PODER EXTENO PARA AERONAVE DEL CBDMQ</t>
  </si>
  <si>
    <t xml:space="preserve">ADQUISICION DE EQUIPOS DE RESPIRACION AUTONOMA </t>
  </si>
  <si>
    <t xml:space="preserve">ADQUISICION DE EQUIPOS DE PROTECCION PERSONAL FORESTAL </t>
  </si>
  <si>
    <t>ADQUISICION DE EQUIPOS PARA LAS UNIDADES SANITARIAS DE ATENCION PREHOSPITALARIA DEL CBDMQ (VIGENCIA TECNOLOGICA)</t>
  </si>
  <si>
    <t>ADQUISICION DE EQUIPOS DE PROTECCION PERSONAL DE INCENDIOS ESTRUCTURALES  PARA EL PERSONAL OPERATIVO DEL CBDMQ</t>
  </si>
  <si>
    <t>ADQUISICION DE CAMPAMENTO PARA EL GRUPO TACTICO FORESTAL</t>
  </si>
  <si>
    <t>ADQUISICION DE VEHICULOS PARA EL COMANDO DE EMERGENCIAS (VIGENCIA TECNOLOGICA)</t>
  </si>
  <si>
    <t>ADQUISICION DE CAMION LOGISTICO (VIGENCIA TECNOLOGICA)</t>
  </si>
  <si>
    <t>ADQUISICION DE AUTOBOMBA PARA COMBATE DE INCENDIOS EN EL CENTRO HISTORICO (VIGENCIA TECNOLOGICA)</t>
  </si>
  <si>
    <t>ADQUISICION DE TAPAS RETRACTILES PARA LAS CAMIONETAS DE LA DIRECCION DE PREVENCION</t>
  </si>
  <si>
    <t>ADQUISICION DE EQUIPOS ODONTOLOGICOS DE IMAGENOLOGIA</t>
  </si>
  <si>
    <t>ADQUISICION DE EQUIPOS ODONTOLOGICOS DE IMAGENOLOGIA (VIGENCIA TECNOLOGICA)</t>
  </si>
  <si>
    <t>ADQUISICION DE EQUIPOS DE MEDICION DE SEGURIDAD Y SALUD OCUPACIONAL</t>
  </si>
  <si>
    <t>CAPACITACION NORMA NFPA 1500 Y 1521</t>
  </si>
  <si>
    <t>ADQUISICION DE COMPUTADORES</t>
  </si>
  <si>
    <t xml:space="preserve">ADQUISICION DE CENTRAL TELEFONICA </t>
  </si>
  <si>
    <t>ADQUISICION DE ESCANERES DE ALTO RENDIMIENTO</t>
  </si>
  <si>
    <t>ADQUISICION DE ESTACIONES DE SIMULACION VIRTUAL DE GESTION DE RIESGOS PARA CAPACITACION PERSONAL OPERATIVO</t>
  </si>
  <si>
    <t>READECUACION Y MANTENIMIENTO DE EQUIPOS DEL AULA MAGNA</t>
  </si>
  <si>
    <t>ADQUISICION DE EQUIPAMIENTO TECNOLOGICO PARA  AUDITORIO  DEL CBDMQ</t>
  </si>
  <si>
    <t xml:space="preserve">ADQUISICION E INSTALACION DE EQUIPAMIENTO DE LA SALA DE COMANDANCIA DEL CBDMQ </t>
  </si>
  <si>
    <t xml:space="preserve">SOLUCION AUTOMATIZADA PARA SERVCIOS EXTERNOS </t>
  </si>
  <si>
    <t>IMPLEMENTACION DE UNA SOLUCION  PARA PROCESAMIENTO Y ALMACENAMIENTO DE INFORMACION DE LOS SISTEMA DEL CBDMQ</t>
  </si>
  <si>
    <t>ADQUISICION DE RELOJES INTELIGENTES PARA GRUPOS ESPECIALIZADOS DEL CBDMQ</t>
  </si>
  <si>
    <t>ADQUISICION DE EQUIPAMIENTO DE RED PARA LOS NODOS DE COMUNICACION</t>
  </si>
  <si>
    <t>IMPLEMENTACION DE CABINA Y EQUIPAMIENTO  PARA EL VEHICULO DE RADIOCOMUNICACIONES</t>
  </si>
  <si>
    <t>IMPLEMENTACION DE CABINA Y EQUIPAMIENTO TECNOLOGICO PARA EL VEHICULO DE RADIOCOMUNICACIONES</t>
  </si>
  <si>
    <t>ADQUISICION E IMPLEMENTACION DE UN SISTEMA TRONCALIZADO PARA REPOTENCIAR EL SISTEMA DE RADIO COMUNICACION DEL CB-DMQ</t>
  </si>
  <si>
    <t>MIGRACION Y ACTUALIZACION DE LA HERRAMIENTA DE COMUNICACION  DEL CBDMQ</t>
  </si>
  <si>
    <t xml:space="preserve">RENOVACION DE EQUIPAMIENTO PARA SEGURIDAD PERIMETRAL </t>
  </si>
  <si>
    <t xml:space="preserve">ADQUSICION DE EQUIPAMIENTO PARA EVITAR FUGAS DE INFORMACION </t>
  </si>
  <si>
    <t xml:space="preserve">ADQUISICION DE EQUIPOS DE PROYECCION </t>
  </si>
  <si>
    <t xml:space="preserve">ADQUISICION DE EQUIPO DE VENTILACION PARA SIMULADOR DE VEHICULOS DE EMERGENCIA </t>
  </si>
  <si>
    <t>RENOVACION DEL SERVICIO DE COMUNICACION SATELITAL Y ADQUISICION DE EQUIPOS PTT SATELITALES</t>
  </si>
  <si>
    <t>ADQUISICION Y SOPORTE DE CAMARAS DE SEGURIDAD DEL EDIFICIO MATRIZ, ESTACIONES Y UNIFICACION DE UN SISTEMA CENTRALIZADO DE VIDEOVIGILANCIA (MANTENIMIENTO)</t>
  </si>
  <si>
    <t xml:space="preserve">ADQUISICION Y RENOVACION DE EQUIPOS DE RED Y SWITCH CORE </t>
  </si>
  <si>
    <t>ADQUISICION Y RENOVACION DE EQUIPOS DE RED Y SWITCH CORE (VIGENCIA TECNOLOGICA)</t>
  </si>
  <si>
    <t>ADQUISICION DEL SIMULADOR DE VEHICULOS DE EMERGENCIA (VIGENCIA TECNOLOGICA)</t>
  </si>
  <si>
    <t>ADQUISICION DE ESTACIONES DE SIMULACION VIRTUAL DE GESTION DE RIESGOS PARA CAPACITACION PERSONAL OPERATIVO (MANTENIMIENTO)</t>
  </si>
  <si>
    <t>AMPLIACION DEL SISTEMA DE DIRECCIONAMIENTO Y SEGUIMIENTO DE EMERGENCIAS DE LA FLOTA DEL CBDMQ</t>
  </si>
  <si>
    <t>SOLUCION PARA VIGILANCIA, MONITOREO Y GESTION DE LAS EMERGENCIAS DEL CBDMQ</t>
  </si>
  <si>
    <t>SOLUCION PARA VIGILANCIA, MONITOREO Y GESTION DE LAS EMERGENCIAS DEL CBDMQ (MANTENIMIENTO)</t>
  </si>
  <si>
    <t>ADQUISICION DE EQUIPO PARA LA AMPLIACION DE LA COBERTURA DE LA PLATAFORMA DE RADIOCOMUNICACION Y MEDIOS DE TRANSMISION</t>
  </si>
  <si>
    <t>ADQUISICION Y MONTAJE DE LA INFRAESTRUCTURA DE TELECOMUNICACIONES</t>
  </si>
  <si>
    <t xml:space="preserve">ADQUISICION DE MINI ESTACION DIDACTICA DE BOMBEROS </t>
  </si>
  <si>
    <t>CAPACITACION EN MATERIA MUSICAL PARA LA BANDA INSTITUCIONAL DEL CBDMQ</t>
  </si>
  <si>
    <t>ADQUISICION DE FURGONETAS PARA EL CBDMQ (VIGENCIA TECNOLOGICA)</t>
  </si>
  <si>
    <t>ANA MARIA CORRAL</t>
  </si>
  <si>
    <t>JORGE SANCHEZ</t>
  </si>
  <si>
    <t>REMUNERACIONES GESTION INSTITUCIONAL</t>
  </si>
  <si>
    <t>REMUNERACIONES ATENCION SINIESTROS</t>
  </si>
  <si>
    <t>REMUNERACIONES ESCUELA DE FORMACION</t>
  </si>
  <si>
    <t>REMUNERACIONES PREVENCION</t>
  </si>
  <si>
    <t>GESTION DE REMUNERACIONES DE PERSONAL</t>
  </si>
  <si>
    <t>PORCENTAJE DE EJECUCION PRESUPUESTARIA DE REMUNERACIONES DEL  PERSONAL</t>
  </si>
  <si>
    <t xml:space="preserve">ADQUISICION DE CENTRAL TELEFONICA  </t>
  </si>
  <si>
    <t>ADQUSICION E INSTALACION DE UN SISTEMA DE ENLACES PUNTO – MULTIPUNTO DE BANDA ANCHA</t>
  </si>
  <si>
    <t>ADQUSICION DE EQUIPO (ROBOT) PARA ATENCION DE EMERGENCIAS</t>
  </si>
  <si>
    <t>MONTO 2023</t>
  </si>
  <si>
    <t xml:space="preserve">MANTENIMIENTO PREVENTIVO Y CORRECTIVO DE LA PLATAFORMA DE RADIOCOMUNICACION QUE INCLUYE REPUESTOS     </t>
  </si>
  <si>
    <t xml:space="preserve">PAGO MENSUAL POR EL USO DEL ESPECTRO RADIO ELECTRICO  Y CERTIFICADOS </t>
  </si>
  <si>
    <t>MANTENIMIENTO PREVENTIVO Y CORRECTIVO PARA ASEGURAR LA NORMAL OPERACION DE LOS EQUIPOS INFORMATICOS DEL CB-DMQ</t>
  </si>
  <si>
    <t>SERVICIO DE SEGURIDAD INFORMATICA</t>
  </si>
  <si>
    <t xml:space="preserve">SISTEMA DE RECUPERACION DE INFORMACION </t>
  </si>
  <si>
    <t xml:space="preserve">MANTENIMIENTO PREVENTIVO Y CORRECTIVO DE LA PLATAFORMA, ENLACES, GRABACION E INTEGRACION QUE INCLUYE REPUESTOS     </t>
  </si>
  <si>
    <t xml:space="preserve">MANTENIMIENTO PREVENTIVO Y CORRECTIVO DE LA PLATAFORMA, ENLACES, GRABACION E INTEGRACION QUE INCLUYE REPUESTOS    </t>
  </si>
  <si>
    <t>IMPLEMENTACION DEL SISTEMA DE GESTION DOCUMENTAL  (ARCHIVO)</t>
  </si>
  <si>
    <t xml:space="preserve">ADQUISICION DE PANTALLAS TOUCH </t>
  </si>
  <si>
    <t xml:space="preserve">ADQUISICION DE COMPUTADORES (VIGENCIA TECNOLOGICA) </t>
  </si>
  <si>
    <t>CAPACITACION SISTEMAS ELECTRICOS CLASE 1 ANTIEXPLOSION</t>
  </si>
  <si>
    <t>ADQUISICION DE MOTOS ELECTRICAS PARA INSPECCIONES TECNICAS</t>
  </si>
  <si>
    <t xml:space="preserve">ADQUISICION DE MOTOS ELECTRICAS PARA INSPECCIONES TECNICAS </t>
  </si>
  <si>
    <t>P01</t>
  </si>
  <si>
    <t>P02</t>
  </si>
  <si>
    <t xml:space="preserve">ADQUISICION DE EQUIPOS TECNOLOGICOS PARA ENTRENAMIENTO EN REALIDAD VIRTUAL PARA COMBATE DE INCENDIOS </t>
  </si>
  <si>
    <t>P03</t>
  </si>
  <si>
    <t>C01</t>
  </si>
  <si>
    <t>V01</t>
  </si>
  <si>
    <t>V02</t>
  </si>
  <si>
    <t>C02</t>
  </si>
  <si>
    <t>C03</t>
  </si>
  <si>
    <t>C04</t>
  </si>
  <si>
    <t>C05</t>
  </si>
  <si>
    <t>C06</t>
  </si>
  <si>
    <t>C07</t>
  </si>
  <si>
    <t>C08</t>
  </si>
  <si>
    <t>C09</t>
  </si>
  <si>
    <t>V03</t>
  </si>
  <si>
    <t>V04</t>
  </si>
  <si>
    <t>V05</t>
  </si>
  <si>
    <t>V06</t>
  </si>
  <si>
    <t xml:space="preserve">CONTRATACION DE UNA AGENCIA PARA  GESTIONAR LA PUBLICACION EN MEDIOS DE COMUNICACION DE ANUNCIOS  INSTITUCIONALES, PRODUCTOS  COMUNICACIONALES Y DESARROLLO DE PRODUCTOS BTL </t>
  </si>
  <si>
    <t>CONTRATACION DE UNA AGENCIA PARA MONITOREAR LA PRESENCIA DEL CBDMQ EN MEDIOS DE COMUNICACION MASIVOS A NIVEL NACIONAL</t>
  </si>
  <si>
    <t>ADQUISICION DE MATERIAL LUDICO Y DIDACTICO PARA ACTIVIDADES DE VINCULACION</t>
  </si>
  <si>
    <t>ADQUISICION DE SIMULADORES DE INCENDIOS ESTRUCTURALES Y DE ENTRADA SEGURA</t>
  </si>
  <si>
    <t>E01</t>
  </si>
  <si>
    <t>E02</t>
  </si>
  <si>
    <t>E03</t>
  </si>
  <si>
    <t xml:space="preserve">ADQUISICION DE ATRIL Y ACCESORIOS PARA LOS EVENTOS DE LA ACADEMIA DE FORMACION  </t>
  </si>
  <si>
    <t>E04</t>
  </si>
  <si>
    <t>E05</t>
  </si>
  <si>
    <t>E06</t>
  </si>
  <si>
    <t>E07</t>
  </si>
  <si>
    <t>E08</t>
  </si>
  <si>
    <t>ADQUISICION DE MATERIAL DIDACTICO PARA CURSOS DE RESCATE VEHICULAR</t>
  </si>
  <si>
    <t>ADQUISICION DE MATERIAL DIDACTICO PARA CURSOS DE RESCATE RECINTOS CERRADOS</t>
  </si>
  <si>
    <t>ADQUISICION DE MATERIAL DIDACTICO PARA CURSOS DE RESCATE ESTRUCTURAS COLAPSADAS</t>
  </si>
  <si>
    <t>ADQUISICION DE MATERIAL DIDACTICO PARA CURSOS DE MATERIALES PELIGROSOS</t>
  </si>
  <si>
    <t>ENTRENAMIENTO PARA EL ANALISIS DE ESTRES DE VOZ CVSA PARA PRUEBAS DE CONTROL Y CONFIANZA</t>
  </si>
  <si>
    <t>FORTALECER LA INFRAESTRUCTURA FISICA PARA LA ATENCION DE EMERGENCIAS, REDUCCION DE RIESGOS DE DESASTRE  Y OPERATIVIDAD DEL CBDMQ</t>
  </si>
  <si>
    <t>CONSTRUCCION DE LA ESTACION DE BOMBEROS EL BATAN (SHYRIS)</t>
  </si>
  <si>
    <t>Suma de MONTO 2023</t>
  </si>
  <si>
    <t>CONTRATACION DE UNA AGENCIA DE PUBLICIDAD PARA GESTIONAR LA PUBLICACION DE ANUNCIOS INSTITUCIONALES EN MEDIOS DE COMUNICACION MASIVOS, NO TRADICIONALES Y DIGITALES</t>
  </si>
  <si>
    <t>NIVEL DE SATISFACCION DEL CIUDADANO EN LA ATENCION QUE BRINDA EL CBDMQ</t>
  </si>
  <si>
    <t>MANTENER EL PORCENTAJE DE ATENCION DE EMERGENCIAS CONSIDERANDO LA ESPECIALIZACION TECNICA DE LOS SERVIDORES E IMPLEMENTACION DE HERRAMIENTAS TECNOLOGICAS, INFRAESTRUCTURA Y EQUIPAMIENTO  DE ALTO NIVEL</t>
  </si>
  <si>
    <t>ADQUISICION DE FURGONETAS PARA EL CBDMQ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</si>
  <si>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</si>
  <si>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</si>
  <si>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</si>
  <si>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</si>
  <si>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</si>
  <si>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</si>
  <si>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</si>
  <si>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</si>
  <si>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</si>
  <si>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EQUIPOS INFORMATICOS PARA DISEÑO GRAFICO Y DESARROLLO DE SOFTWARE (VIGENCIA TECNOLOGICA)</t>
  </si>
  <si>
    <t>CUENTAS POR PAGAR</t>
  </si>
  <si>
    <t xml:space="preserve">TALLER PARA GARANTIA DE MOTOCICLETAS KAWASAKI VERSYS 300X BAJO VIGENCIA TECNOLOGICA </t>
  </si>
  <si>
    <t>TALLER PARA GARANTIA DE AUTOBOMBAS URBANO FORESTALES POLIVALENTES, NODRIZAS, AUTOBOMBAS FORESTALES UNIMOG Y UNIDAD DE MATERIALES PELIGROSOS</t>
  </si>
  <si>
    <t>ADQUISICION DE ACEITES Y LUBRICANTES</t>
  </si>
  <si>
    <t>ADQUISICION DE PISOS DE GIMNASIO DEL CBDMQ</t>
  </si>
  <si>
    <t>A11</t>
  </si>
  <si>
    <t xml:space="preserve">ADQUISICION E INSTALACION DE CORTINAS PARA LAS DEPENDENCIA DEL CBDMQ </t>
  </si>
  <si>
    <t>ADQUISICION DE MOBILIARIO PARA LAS DEPENDENCIAS DEL CBDMQ MEDIANTE CATALOGO ELECTRONICO</t>
  </si>
  <si>
    <t>ADQUISICION DE CAMIONETAS PARA EL CBDMQ (VIGENCIA TECNOLOGICA)</t>
  </si>
  <si>
    <t>ADQUISICION DE RODILLERAS PARA EL GRUPO USAR Y GRUPO AEREO</t>
  </si>
  <si>
    <t>ADQUISICION DE EQUIPOS ODONTOLOGICOS PARA EL NUEVO CENTRO MEDICO ODONTOLOGICO NORTE Y CENTROS MEDICOS ODONTOLOGICOS (VIGENCIA TECNOLOGICA)</t>
  </si>
  <si>
    <t>ADQUISICION DE EQUIPOS PARA FISIOTERAPIA PARA EL NUEVO CENTRO MEDICO NORTE Y COMANDANCIA</t>
  </si>
  <si>
    <t>ADQUISICION DE EQUIPOS MEDICOS PARA EL NUEVO CENTRO MEDICO NORTE, CENTROS MEDICOS Y CONTINGECIA (VIGENCIA TECNOLOGIA)</t>
  </si>
  <si>
    <t>AMPLIACION DEL SISTEMA DE ALERTA TEMPRANA SAT-CBDMQ</t>
  </si>
  <si>
    <t>ADQUISICION DE 60 TABLETS SISTEMA ANDROID PARA INSPECCIONES (VIGENCIA TECNOLOGICA)</t>
  </si>
  <si>
    <t>OVERHAUL DE COMPONENTES DEL HELICOPTERO A109K2 (STARTER GENERATOR, DAMPER ASSY MAIN ROTOR, INDICADOR N1 Y INSTRUMENTO ADI)</t>
  </si>
  <si>
    <t>ADQUISICION DE NEUMATICOS NO CATALOGADOS PARA LA FLOTA INSTITUCIONAL (ARRASTRE)</t>
  </si>
  <si>
    <t>SERVICIO DE ENERGIA ELECTRICA</t>
  </si>
  <si>
    <t>ADQUISICION DE BEBIDAS HIDRATANTES PARA EL PERSONAL</t>
  </si>
  <si>
    <t>SERVICIO DE LAVADO Y PLANCHADO DE INDUMENTARIA PARA EL AREA MEDICA Y DE SERVICIOS DEL CBDMQ</t>
  </si>
  <si>
    <t>CONTRATACION DE LOS SERVICIOS DE AGENCIA DE VIAJE PARA LA PROVISION DE PASAJES AEREOS DE RUTAS NACIONALES E INTERNACIONALES</t>
  </si>
  <si>
    <t>PROVISION DEL SERVICIO DE MANTENIMIENTO A ELECTRODOMESTICOS DE DIFERENTES DEPENDENCIAS DE LA INSTITUCION</t>
  </si>
  <si>
    <t>ADQUISICION DE ELECTRODOMESTICOS PARA DEPENDENCIAS</t>
  </si>
  <si>
    <t>MANTENIMIENTO PREVENTIVO Y CORRECTIVO DEL SISTEMA DE AIRE ACONDICIONADO INSTALADO EN LAS DEPENDENCIAS DEL CBDMQ</t>
  </si>
  <si>
    <t>MANTENIMIENTO PREVENTIVO Y CORRECTIVO DEL SISTEMA DE PROTECCION CONTRA INCENDIOS DE LAS DEPENDENCIAS DEL CBDMQ</t>
  </si>
  <si>
    <t>SERVICIO DE MANTENIMIENTO DE MAQUINARIA LIGERA DE CONSTRUCCION DE LA UNIDAD DE MANTENIMIENTO Y CONSTRUCCIONES</t>
  </si>
  <si>
    <t>ADQUISICION DE MATERIALES DE OFICINA PARA EL CBDMQ  QUE NO SE ENCUENTRAN EN EL CATALOGO ELECTRONICO</t>
  </si>
  <si>
    <t>ADQUISICION DE SUMINISTROS DE ASEO PARA DEPENDENCIAS DEL CBDMQ</t>
  </si>
  <si>
    <t>ADQUISICION DE SUMINISTROS DE ASEO Y DESINFECCION PARA EL CBDMQ QUE NO SE ENCUENTRAN EN EL CATALOGO ELECTRONICO</t>
  </si>
  <si>
    <t>COSTAS JUDICIALES Y TRAMITES LEGALES JURIDICOS</t>
  </si>
  <si>
    <t xml:space="preserve">TALLER PARA GARANTIAS DE VEHICULOS BAJO PRINCIPIO DE VIGENCIA TECNOLOGICA LIVIANO DMAX Y SZ </t>
  </si>
  <si>
    <t>TALLER PARA GARANTIA VEHICULOS DEL COMANDO OPERATIVO (ARRASTRE)</t>
  </si>
  <si>
    <t>TALLER PARA GARANTIA DE AMBULANCIAS FORD F450 (ARRASTRE)</t>
  </si>
  <si>
    <t>ADQUISICION DE REPUESTOS PARA MANTENIMIENTOS PREVENTIVOS Y CORRECTIVOS BASICOS DE MOTOCICLETAS INSTITUCIONALES</t>
  </si>
  <si>
    <t>ADQUISICION DE REPUESTOS PARA MANTENIMIENTOS PREVENTIVOS Y CORRECTIVOS DE FLOTA PESADA Y ESPECIAL INSTITUCIONAL</t>
  </si>
  <si>
    <t>SERVICIO DE MANTENIMIENTO DE BIENES UTILIZADOS EN ACTIVIDADES DE VINCULACION COMUNITARIA</t>
  </si>
  <si>
    <t>MANTENIMIENTO PREVENTIVO DE LOS EQUIPOS BIOMEDICOS DE LAS AMBULANCIAS DE SOPORTE VITAL AVANZADO TIPO I</t>
  </si>
  <si>
    <t xml:space="preserve">SERVICIO PARA LA APLICACION DE BATERIAS PSICOMETRICAS PARA LA SELECCION DE PERSONAL </t>
  </si>
  <si>
    <t>CONTRATACION DEL SERVICIO DE EXAMENES DE MEDICINA PREVENTIVA</t>
  </si>
  <si>
    <t>ADQUISICION DE MEDICAMENTOS PARA LA ATENCION DE EMERGENCIAS Y  LOS CENTROS MEDICOS DEL CBDMQ</t>
  </si>
  <si>
    <t>ADQUISICION DE ROPA DE TRABAJO PARA EL PERSONAL DEL CBDMQ POR CATALOGO ELECTRONICO</t>
  </si>
  <si>
    <t>CAPACITACION PARA EL FORTALECIMIENTO DE LAS CAPACIDADES TECNICAS DEL PERSONAL ADMINISTRATIVO DEL CBDMQ</t>
  </si>
  <si>
    <t xml:space="preserve">SERVICIO DE PROCESAMIENTO Y ANALISIS DE RESULTADOS DE PRUEBAS PSICOLOGICAS </t>
  </si>
  <si>
    <t>SERVICIO DE MANTENIMIENTO DE EQUIPOS MEDICOS DE FISIOTERAPIA 1</t>
  </si>
  <si>
    <t>SERVICIO DE MANTENIMIENTO DE EQUIPOS MEDICOS DE FISIOTERAPIA 2</t>
  </si>
  <si>
    <t>CONTRATACION DEL SERVICIO DE EXAMENES DE LABORATORIO DE MEDICINA PREVENTIVA</t>
  </si>
  <si>
    <t>COMPROMETIDO ENERO</t>
  </si>
  <si>
    <t>DEVENGADO  ENERO</t>
  </si>
  <si>
    <t>COMPROMETIDO FEBRERO</t>
  </si>
  <si>
    <t>DEVENGADO FEBRERO</t>
  </si>
  <si>
    <t>COMPROMETIDO MARZO</t>
  </si>
  <si>
    <t>DEVENGADO MARZO</t>
  </si>
  <si>
    <t>COMPROMETIDO ABRIL</t>
  </si>
  <si>
    <t>DEVENGADO ABRIL</t>
  </si>
  <si>
    <t>COMPROMETIDO MAYO</t>
  </si>
  <si>
    <t>DEVENGADO MAYO</t>
  </si>
  <si>
    <t>COMPROMETIDO JUNIO</t>
  </si>
  <si>
    <t>DEVENGADO JUNIO</t>
  </si>
  <si>
    <t>COMPROMETIDO JULIO</t>
  </si>
  <si>
    <t>DEVENGADO JULIO</t>
  </si>
  <si>
    <t>COMPROMETIDO AGOSTO</t>
  </si>
  <si>
    <t>DEVENGADO AGOSTO</t>
  </si>
  <si>
    <t>COMPROMETIDO SEPTIEMBRE</t>
  </si>
  <si>
    <t>DEVENGADO SEPTIEMBRE</t>
  </si>
  <si>
    <t>COMPROMETIDO OCTUBRE</t>
  </si>
  <si>
    <t>DEVENGADO OCTUBRE</t>
  </si>
  <si>
    <t>COMPROMETIDO NOVIEMBRE</t>
  </si>
  <si>
    <t>DEVENGADO NOVIEMBRE</t>
  </si>
  <si>
    <t>COMPROMETIDO DICIEMBRE</t>
  </si>
  <si>
    <t>DEVENGADO DICIEMBRE</t>
  </si>
  <si>
    <t>MONTO  2024</t>
  </si>
  <si>
    <t>MONTO TOTAL  2023</t>
  </si>
  <si>
    <t>Suma de COMPROMETIDO ENERO</t>
  </si>
  <si>
    <t>Suma de COMPROMETIDO FEBRERO</t>
  </si>
  <si>
    <t>Suma de COMPROMETIDO MARZO</t>
  </si>
  <si>
    <t>Suma de COMPROMETIDO ABRIL</t>
  </si>
  <si>
    <t>Suma de COMPROMETIDO MAYO</t>
  </si>
  <si>
    <t>Suma de COMPROMETIDO JUNIO</t>
  </si>
  <si>
    <t>Suma de COMPROMETIDO JULIO</t>
  </si>
  <si>
    <t>Suma de COMPROMETIDO AGOSTO</t>
  </si>
  <si>
    <t>Suma de COMPROMETIDO SEPTIEMBRE</t>
  </si>
  <si>
    <t>Suma de COMPROMETIDO OCTUBRE</t>
  </si>
  <si>
    <t>Suma de COMPROMETIDO NOVIEMBRE</t>
  </si>
  <si>
    <t>Suma de COMPROMETIDO DICIEMBRE</t>
  </si>
  <si>
    <t>Total GESTIONAR LAS REMUNERACIONES Y BENEFICIOS SOCIALES Y LEGALES</t>
  </si>
  <si>
    <t>CERTIFICACION NFPA EN LAS NORMAS NFPA 13,25,72 y 600</t>
  </si>
  <si>
    <t>E09</t>
  </si>
  <si>
    <t>E10</t>
  </si>
  <si>
    <t>E11</t>
  </si>
  <si>
    <t>E12</t>
  </si>
  <si>
    <t>E13</t>
  </si>
  <si>
    <t>E14</t>
  </si>
  <si>
    <t xml:space="preserve">ADQUISICION DE MENAJE DE COCINA </t>
  </si>
  <si>
    <t>Total FORMAR Y ESPECIALIZAR AL PERSONAL OPERATIVO</t>
  </si>
  <si>
    <t>Total FORTALECER EL EQUIPAMIENTO PARA LA ATENCION A EMERGENCIAS Y REDUCCION DE RIESGOS DE DESASTRE</t>
  </si>
  <si>
    <t>Total FORTALECER EL PARQUE AUTOMOTOR PARA LA ATENCION DE EMERGENCIAS, REDUCCION DE RIESGOS DE DESASTRE Y OPERATIVIDAD DEL CBDMQ</t>
  </si>
  <si>
    <t>Total FORTALECER LA INFRAESTRUCTURA FISICA PARA LA ATENCION DE EMERGENCIAS, REDUCCION DE RIESGOS DE DESASTRE  Y OPERATIVIDAD DEL CBDMQ</t>
  </si>
  <si>
    <t>Total FORTALECER LA INFRAESTRUCTURA, DESARROLLO TECNOLOGICO Y DE COMUNICACIONES PARA LA ATENCION A EMERGENCIAS, REDUCCION DE RIESGOS DE DESASTRE Y OPERATIVIDAD DEL CBDMQ</t>
  </si>
  <si>
    <t>Total LIQUIDAR PROCESOS AÑOS ANTERIORES (ARRASTRES INVERSION)</t>
  </si>
  <si>
    <t>Suma de DEVENGADO  ENERO</t>
  </si>
  <si>
    <t>Suma de DEVENGADO FEBRERO</t>
  </si>
  <si>
    <t>Suma de DEVENGADO MARZO</t>
  </si>
  <si>
    <t>Suma de DEVENGADO ABRIL</t>
  </si>
  <si>
    <t>Suma de DEVENGADO MAYO</t>
  </si>
  <si>
    <t>Suma de DEVENGADO JUNIO</t>
  </si>
  <si>
    <t>Suma de DEVENGADO JULIO</t>
  </si>
  <si>
    <t>Suma de DEVENGADO AGOSTO</t>
  </si>
  <si>
    <t>Suma de DEVENGADO SEPTIEMBRE</t>
  </si>
  <si>
    <t>Suma de DEVENGADO OCTUBRE</t>
  </si>
  <si>
    <t>Suma de DEVENGADO NOVIEMBRE</t>
  </si>
  <si>
    <t>Suma de DEVENGADO 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</si>
  <si>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</si>
  <si>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</si>
  <si>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</si>
  <si>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</si>
  <si>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</si>
  <si>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</si>
  <si>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</si>
  <si>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</si>
  <si>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</si>
  <si>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</si>
  <si>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</si>
  <si>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</si>
  <si>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Montos</t>
  </si>
  <si>
    <t>Porcentaje Acumulado</t>
  </si>
  <si>
    <t>Porcentaje</t>
  </si>
  <si>
    <t>Porcnetaje Acumulado</t>
  </si>
  <si>
    <t>Monto Acumulado</t>
  </si>
  <si>
    <t>ADQUISICION DE MOBILIARIO PARA LAS DEPENDENCIAS CBDMQ NO CATALOGADOS</t>
  </si>
  <si>
    <t>ADQUISICION E INSTALACION DE CORTINAS PARA LAS DEPENDENCIAS DEL CBDMQ</t>
  </si>
  <si>
    <t>MANTENIMIENTO PREVENTIVO Y CORRECTIVO DE LAS CISTERNAS DE LAS DEPENDENCIAS CBDMQ</t>
  </si>
  <si>
    <t>PUESTA EN MARCHA Y MANTENIMIENTO PREVENTIVO - CORRECTIVO DE LAS CISTERNAS DE LAS DEPENDENCIAS CBDMQ</t>
  </si>
  <si>
    <t>Corriente</t>
  </si>
  <si>
    <t>Remuneraciones</t>
  </si>
  <si>
    <t>Monto</t>
  </si>
  <si>
    <t>CONSTRUCCION DEL CENTRO MEDICO NORTE Y AREA DE INSPECCIONES</t>
  </si>
  <si>
    <t>MANTENIMIENTO EQUIPOS BIOMEDICOS (VIGENCIA TECNOLOGICA)</t>
  </si>
  <si>
    <t xml:space="preserve">ADQUISICION DE EQUIPOS MEDICOS PARA EL NUEVO CENTRO MEDICO NORTE, CENTROS MEDICOS Y CONTINGECIA </t>
  </si>
  <si>
    <t>ADQUISICION DE UN EQUIPO DE CORRECCION DE VIBRACIONES PARA EL HELICOPTERO A109K2 DEL CBDMQ</t>
  </si>
  <si>
    <t>ADQUISICION DE EQUIPOS PARA EVACUACION AEROMEDICA EN AERONAVES</t>
  </si>
  <si>
    <t>ADQUISICION DE EQUIPOS PARA EVACUACION AEROMEDICA EN AERONAVES (VIGENCIA TECNOLOGICA)</t>
  </si>
  <si>
    <t>ADQUISICION DE EQUIPOS DE DIAGNOSTICO MEDICO</t>
  </si>
  <si>
    <t>ADQUISICION DE EQUIPO ELECTRICO PARA RESCATE EN ACCIDENTES SUBTERRANEOS EN EL METRO DE QUITO</t>
  </si>
  <si>
    <t xml:space="preserve">ADQUISICION DE EQUIPOS ODONTOLOGICOS PARA EL NUEVO CENTRO MEDICO ODONTOLOGICO NORTE Y CENTROS MEDICOS ODONTOLOGICOS </t>
  </si>
  <si>
    <t>ADQUISICION DE EQUIPOS PARA FISIOTERAPIA PARA EL NUEVO CENTRO MEDICO NORTE Y COMANDANCIA (VIGENCIA TECNOLOGICA)</t>
  </si>
  <si>
    <t>ADQUISICION DE IMPLEMENTOS Y MOBILIARIO  PARA FISIOTERAPIA PARA EL NUEVO CENTRO MEDICO NORTE Y COMANDANCIA</t>
  </si>
  <si>
    <t xml:space="preserve">ADECUACION Y MANTENIMIENTO DEL AREA DE COCINA EN LAS DEPENDENCIAS DEL CBDMQ </t>
  </si>
  <si>
    <t>ADQUISICION DE MANGUERAS PARA COMBATE DE INCENDIOS EN TUNELES</t>
  </si>
  <si>
    <t>ADQUISICION DE MATERIAL FUNGIBLE PARA MANTENIMIENTOS PREVENTIVOS Y CORRECTIVOS BASICOS DE LA FLOTA INSTITUCIONAL</t>
  </si>
  <si>
    <t>ADQUISICION DE MAQUINARIA, EQUIPOS, HERRAMIENTAS Y ACCESORIOS PARA LA UNIDAD DE MECANICA DEL CBDMQ (ARRASTRE)</t>
  </si>
  <si>
    <t>ADQUISICION DE REPUESTOS ELECTRICOS PARA MANTENIMIENTOS PREVENTIVOS Y CORRECTIVOS BASICOS DE LA FLOTA INSTITUCIONAL</t>
  </si>
  <si>
    <t>MANTENIMIENTO PREVENTIVO Y CORRECTIVO DE PUERTAS ELECTRICAS Y SUS COMPONENTES DE LAS DEPENDENCIAS DEL CB-DMQ</t>
  </si>
  <si>
    <t>MANTENER LA OPERATIVIDAD INSTITUCIONAL A TRAVES DE LA COORDINACIÓN DEL USO DE LOS RECURSOS HUMANOS, MATERIALES, FINANCIEROS Y TECNOLÓGICOS DE MANERA EFICIENTE Y EFICAZ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</si>
</sst>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-* #,##0.00\ _€_-;\-* #,##0.00\ _€_-;_-* &quot;-&quot;??\ _€_-;_-@_-"/>
    <numFmt numFmtId="166" formatCode="_ * #,##0_ ;_ * \-#,##0_ ;_ * &quot;-&quot;??_ ;_ @_ "/>
    <numFmt numFmtId="178" formatCode="_ * #,##0.00000_ ;_ * \-#,##0.00000_ ;_ * &quot;-&quot;??_ ;_ @_ "/>
    <numFmt numFmtId="181" formatCode="_ * #,##0.00000000_ ;_ * \-#,##0.00000000_ ;_ * &quot;-&quot;??_ ;_ @_ "/>
    <numFmt numFmtId="186" formatCode="_ * #,##0.0000000000000_ ;_ * \-#,##0.0000000000000_ ;_ * &quot;-&quot;??_ ;_ @_ "/>
    <numFmt numFmtId="187" formatCode="_ * #,##0.00000000000000_ ;_ * \-#,##0.00000000000000_ ;_ * &quot;-&quot;??_ ;_ @_ "/>
    <numFmt numFmtId="206" formatCode="_ &quot;$&quot;* #,##0.0000000000000000000_ ;_ &quot;$&quot;* \-#,##0.0000000000000000000_ ;_ &quot;$&quot;* &quot;-&quot;??_ ;_ @_ "/>
    <numFmt numFmtId="209" formatCode="_ &quot;$&quot;* #,##0.0000000000000000000000_ ;_ &quot;$&quot;* \-#,##0.0000000000000000000000_ ;_ &quot;$&quot;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44" fontId="3" fillId="3" borderId="3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44" fontId="5" fillId="0" borderId="2" xfId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2" xfId="0" applyFont="1" applyFill="1" applyBorder="1"/>
    <xf numFmtId="0" fontId="5" fillId="0" borderId="0" xfId="0" applyFont="1"/>
    <xf numFmtId="44" fontId="0" fillId="0" borderId="2" xfId="1" applyFont="1" applyFill="1" applyBorder="1"/>
    <xf numFmtId="0" fontId="8" fillId="0" borderId="2" xfId="0" applyFont="1" applyFill="1" applyBorder="1"/>
    <xf numFmtId="44" fontId="11" fillId="0" borderId="2" xfId="1" applyFont="1" applyFill="1" applyBorder="1" applyAlignment="1">
      <alignment horizontal="center" vertical="center"/>
    </xf>
    <xf numFmtId="0" fontId="8" fillId="0" borderId="0" xfId="0" applyFont="1"/>
    <xf numFmtId="0" fontId="0" fillId="5" borderId="2" xfId="0" applyFill="1" applyBorder="1" applyAlignment="1">
      <alignment vertical="center"/>
    </xf>
    <xf numFmtId="9" fontId="5" fillId="0" borderId="2" xfId="2" applyFont="1" applyFill="1" applyBorder="1" applyAlignment="1">
      <alignment horizontal="center" vertical="center" wrapText="1"/>
    </xf>
    <xf numFmtId="49" fontId="12" fillId="6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5" fillId="6" borderId="4" xfId="0" applyNumberFormat="1" applyFont="1" applyFill="1" applyBorder="1" applyAlignment="1">
      <alignment horizontal="center" vertical="center"/>
    </xf>
    <xf numFmtId="14" fontId="5" fillId="6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/>
    <xf numFmtId="49" fontId="12" fillId="0" borderId="2" xfId="0" applyNumberFormat="1" applyFont="1" applyFill="1" applyBorder="1" applyAlignment="1">
      <alignment horizontal="center" vertical="center"/>
    </xf>
    <xf numFmtId="44" fontId="9" fillId="3" borderId="3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4" fontId="5" fillId="0" borderId="2" xfId="4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4" fontId="0" fillId="0" borderId="2" xfId="4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0" fontId="14" fillId="7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43" fontId="2" fillId="3" borderId="0" xfId="0" applyNumberFormat="1" applyFont="1" applyFill="1" applyAlignment="1">
      <alignment horizontal="center" vertical="center"/>
    </xf>
    <xf numFmtId="43" fontId="0" fillId="0" borderId="2" xfId="0" applyNumberFormat="1" applyBorder="1"/>
    <xf numFmtId="0" fontId="2" fillId="7" borderId="0" xfId="0" applyFont="1" applyFill="1" applyBorder="1" applyAlignment="1">
      <alignment horizontal="right"/>
    </xf>
    <xf numFmtId="43" fontId="13" fillId="8" borderId="0" xfId="3" applyFont="1" applyFill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/>
    <xf numFmtId="49" fontId="12" fillId="0" borderId="4" xfId="0" applyNumberFormat="1" applyFont="1" applyFill="1" applyBorder="1" applyAlignment="1">
      <alignment horizontal="center" vertical="center"/>
    </xf>
    <xf numFmtId="44" fontId="10" fillId="9" borderId="3" xfId="1" applyFont="1" applyFill="1" applyBorder="1" applyAlignment="1">
      <alignment horizontal="center" vertical="center" wrapText="1"/>
    </xf>
    <xf numFmtId="44" fontId="10" fillId="10" borderId="3" xfId="1" applyFont="1" applyFill="1" applyBorder="1" applyAlignment="1">
      <alignment horizontal="center" vertical="center" wrapText="1"/>
    </xf>
    <xf numFmtId="44" fontId="5" fillId="0" borderId="0" xfId="0" applyNumberFormat="1" applyFont="1" applyFill="1" applyAlignment="1">
      <alignment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Alignment="1"/>
    <xf numFmtId="0" fontId="3" fillId="2" borderId="0" xfId="0" applyFont="1" applyFill="1" applyBorder="1" applyAlignment="1">
      <alignment vertical="center" wrapText="1"/>
    </xf>
    <xf numFmtId="44" fontId="5" fillId="0" borderId="0" xfId="1" applyFont="1" applyFill="1" applyAlignment="1">
      <alignment vertical="center"/>
    </xf>
    <xf numFmtId="44" fontId="5" fillId="0" borderId="2" xfId="1" applyNumberFormat="1" applyFont="1" applyFill="1" applyBorder="1" applyAlignment="1">
      <alignment vertical="center"/>
    </xf>
    <xf numFmtId="44" fontId="0" fillId="0" borderId="2" xfId="1" applyNumberFormat="1" applyFont="1" applyFill="1" applyBorder="1" applyAlignment="1">
      <alignment vertical="center"/>
    </xf>
    <xf numFmtId="44" fontId="5" fillId="0" borderId="2" xfId="1" applyNumberFormat="1" applyFont="1" applyFill="1" applyBorder="1" applyAlignment="1">
      <alignment horizontal="center" vertical="center"/>
    </xf>
    <xf numFmtId="44" fontId="11" fillId="0" borderId="5" xfId="1" applyNumberFormat="1" applyFont="1" applyFill="1" applyBorder="1" applyAlignment="1">
      <alignment horizontal="center" vertical="center"/>
    </xf>
    <xf numFmtId="44" fontId="0" fillId="0" borderId="2" xfId="1" applyNumberFormat="1" applyFont="1" applyBorder="1" applyAlignment="1">
      <alignment vertical="center"/>
    </xf>
    <xf numFmtId="44" fontId="5" fillId="0" borderId="2" xfId="1" applyNumberFormat="1" applyFont="1" applyBorder="1" applyAlignment="1">
      <alignment horizontal="center" vertical="center"/>
    </xf>
    <xf numFmtId="44" fontId="12" fillId="0" borderId="2" xfId="1" applyNumberFormat="1" applyFont="1" applyFill="1" applyBorder="1" applyAlignment="1">
      <alignment horizontal="center" vertical="center"/>
    </xf>
    <xf numFmtId="44" fontId="12" fillId="0" borderId="2" xfId="4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44" fontId="5" fillId="0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44" fontId="3" fillId="2" borderId="0" xfId="1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2" borderId="0" xfId="0" applyNumberFormat="1" applyFont="1" applyFill="1" applyBorder="1" applyAlignment="1">
      <alignment vertical="center" wrapText="1"/>
    </xf>
    <xf numFmtId="0" fontId="0" fillId="0" borderId="0" xfId="0" pivotButton="1" applyAlignment="1">
      <alignment wrapText="1"/>
    </xf>
    <xf numFmtId="43" fontId="0" fillId="0" borderId="0" xfId="3" applyFont="1"/>
    <xf numFmtId="0" fontId="4" fillId="4" borderId="0" xfId="0" applyFont="1" applyFill="1" applyBorder="1" applyAlignment="1">
      <alignment vertical="center" wrapText="1"/>
    </xf>
    <xf numFmtId="44" fontId="9" fillId="2" borderId="0" xfId="1" applyFont="1" applyFill="1" applyBorder="1" applyAlignment="1">
      <alignment vertical="center" wrapText="1"/>
    </xf>
    <xf numFmtId="44" fontId="9" fillId="2" borderId="1" xfId="1" applyFont="1" applyFill="1" applyBorder="1" applyAlignment="1">
      <alignment vertical="center" wrapText="1"/>
    </xf>
    <xf numFmtId="43" fontId="5" fillId="0" borderId="0" xfId="3" applyFont="1"/>
    <xf numFmtId="43" fontId="0" fillId="5" borderId="0" xfId="0" applyNumberFormat="1" applyFill="1"/>
    <xf numFmtId="44" fontId="2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9" fillId="2" borderId="2" xfId="1" applyFont="1" applyFill="1" applyBorder="1" applyAlignment="1">
      <alignment horizontal="center" vertical="center"/>
    </xf>
    <xf numFmtId="43" fontId="13" fillId="11" borderId="6" xfId="0" applyNumberFormat="1" applyFont="1" applyFill="1" applyBorder="1"/>
    <xf numFmtId="4" fontId="15" fillId="0" borderId="0" xfId="0" applyNumberFormat="1" applyFont="1"/>
    <xf numFmtId="49" fontId="5" fillId="12" borderId="2" xfId="0" applyNumberFormat="1" applyFont="1" applyFill="1" applyBorder="1" applyAlignment="1">
      <alignment horizontal="center" vertical="center" wrapText="1"/>
    </xf>
    <xf numFmtId="44" fontId="0" fillId="0" borderId="0" xfId="1" applyNumberFormat="1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0" fontId="0" fillId="0" borderId="0" xfId="0" applyFill="1" applyAlignment="1">
      <alignment vertical="center" wrapText="1"/>
    </xf>
    <xf numFmtId="43" fontId="0" fillId="0" borderId="0" xfId="0" applyNumberFormat="1" applyFill="1"/>
    <xf numFmtId="0" fontId="0" fillId="5" borderId="0" xfId="0" applyFill="1"/>
    <xf numFmtId="0" fontId="13" fillId="0" borderId="0" xfId="0" applyFont="1" applyAlignment="1">
      <alignment horizontal="right"/>
    </xf>
    <xf numFmtId="10" fontId="0" fillId="0" borderId="0" xfId="2" applyNumberFormat="1" applyFont="1"/>
    <xf numFmtId="10" fontId="0" fillId="0" borderId="0" xfId="0" applyNumberFormat="1"/>
    <xf numFmtId="181" fontId="0" fillId="0" borderId="0" xfId="0" applyNumberFormat="1"/>
    <xf numFmtId="187" fontId="0" fillId="0" borderId="0" xfId="0" applyNumberFormat="1"/>
    <xf numFmtId="43" fontId="13" fillId="8" borderId="0" xfId="3" applyNumberFormat="1" applyFont="1" applyFill="1" applyAlignment="1">
      <alignment horizontal="center" vertical="center"/>
    </xf>
    <xf numFmtId="43" fontId="13" fillId="0" borderId="0" xfId="0" applyNumberFormat="1" applyFont="1"/>
    <xf numFmtId="0" fontId="3" fillId="2" borderId="0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/>
    </xf>
    <xf numFmtId="206" fontId="5" fillId="0" borderId="0" xfId="0" applyNumberFormat="1" applyFont="1" applyAlignment="1">
      <alignment vertical="center"/>
    </xf>
    <xf numFmtId="209" fontId="5" fillId="0" borderId="0" xfId="0" applyNumberFormat="1" applyFont="1" applyAlignment="1">
      <alignment vertical="center"/>
    </xf>
    <xf numFmtId="178" fontId="0" fillId="0" borderId="0" xfId="3" applyNumberFormat="1" applyFont="1" applyAlignment="1">
      <alignment horizontal="center" vertical="center"/>
    </xf>
    <xf numFmtId="43" fontId="0" fillId="0" borderId="0" xfId="3" applyNumberFormat="1" applyFont="1" applyAlignment="1">
      <alignment horizontal="center" vertical="center"/>
    </xf>
    <xf numFmtId="166" fontId="0" fillId="0" borderId="0" xfId="3" applyNumberFormat="1" applyFont="1" applyAlignment="1">
      <alignment horizontal="center" vertical="center"/>
    </xf>
    <xf numFmtId="186" fontId="13" fillId="8" borderId="0" xfId="3" applyNumberFormat="1" applyFont="1" applyFill="1" applyAlignment="1">
      <alignment horizontal="center" vertical="center"/>
    </xf>
    <xf numFmtId="43" fontId="0" fillId="0" borderId="2" xfId="3" applyNumberFormat="1" applyFont="1" applyBorder="1"/>
    <xf numFmtId="0" fontId="0" fillId="0" borderId="0" xfId="0" applyAlignment="1">
      <alignment horizontal="left" indent="1"/>
    </xf>
  </cellXfs>
  <cellStyles count="22">
    <cellStyle name="Millares" xfId="3" builtinId="3"/>
    <cellStyle name="Millares 2" xfId="8"/>
    <cellStyle name="Millares 2 2" xfId="11"/>
    <cellStyle name="Millares 3" xfId="13"/>
    <cellStyle name="Millares 4" xfId="15"/>
    <cellStyle name="Millares 4 2" xfId="18"/>
    <cellStyle name="Millares 4 3" xfId="20"/>
    <cellStyle name="Moneda" xfId="1" builtinId="4"/>
    <cellStyle name="Moneda 2" xfId="4"/>
    <cellStyle name="Moneda 2 2" xfId="5"/>
    <cellStyle name="Moneda 3" xfId="21"/>
    <cellStyle name="Moneda 4" xfId="6"/>
    <cellStyle name="Moneda 4 2" xfId="9"/>
    <cellStyle name="Moneda 4 2 2" xfId="12"/>
    <cellStyle name="Moneda 4 3" xfId="10"/>
    <cellStyle name="Moneda 4 4" xfId="14"/>
    <cellStyle name="Moneda 4 5" xfId="16"/>
    <cellStyle name="Moneda 4 6" xfId="17"/>
    <cellStyle name="Moneda 4 7" xfId="19"/>
    <cellStyle name="Moneda 4 8" xfId="7"/>
    <cellStyle name="Normal" xfId="0" builtinId="0"/>
    <cellStyle name="Porcentaje" xfId="2" builtinId="5"/>
  </cellStyles>
  <dxfs count="90"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 readingOrder="0"/>
    </dxf>
    <dxf>
      <alignment vertical="center" readingOrder="0"/>
    </dxf>
    <dxf>
      <numFmt numFmtId="167" formatCode="0.000"/>
    </dxf>
    <dxf>
      <numFmt numFmtId="168" formatCode="0.0000"/>
    </dxf>
    <dxf>
      <numFmt numFmtId="169" formatCode="0.00000"/>
    </dxf>
    <dxf>
      <numFmt numFmtId="170" formatCode="0.000000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0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170" formatCode="0.000000"/>
    </dxf>
    <dxf>
      <numFmt numFmtId="169" formatCode="0.00000"/>
    </dxf>
    <dxf>
      <numFmt numFmtId="168" formatCode="0.0000"/>
    </dxf>
    <dxf>
      <numFmt numFmtId="167" formatCode="0.000"/>
    </dxf>
    <dxf>
      <alignment vertical="center" readingOrder="0"/>
    </dxf>
    <dxf>
      <alignment wrapText="1" readingOrder="0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170" formatCode="0.000000"/>
    </dxf>
    <dxf>
      <numFmt numFmtId="169" formatCode="0.00000"/>
    </dxf>
    <dxf>
      <numFmt numFmtId="168" formatCode="0.0000"/>
    </dxf>
    <dxf>
      <numFmt numFmtId="167" formatCode="0.00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F27B3D7-DB61-4A31-9432-E6F5BA769C41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D88-488F-B23D-28041E3C2DA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1C0CD81-9BCD-4F5B-9A94-D883F27EA7AA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D88-488F-B23D-28041E3C2DA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EA14C88-EF14-42DF-B91D-B9F0B6C5B68C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D88-488F-B23D-28041E3C2DA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D27970C-4DE7-49A4-B3EE-943798B9F220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D88-488F-B23D-28041E3C2DA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BF1FC4E-B76D-4A59-B6C0-5D55A3188E6F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D88-488F-B23D-28041E3C2DA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DBB63AB-26B7-4A77-9E45-A7FDDBC5323B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D88-488F-B23D-28041E3C2DA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420A21B-1236-4422-B6C5-8240F4719250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D88-488F-B23D-28041E3C2DA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2C2ACE5-F901-4B0D-A594-66061ECF598B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D88-488F-B23D-28041E3C2DA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C4F6D8B-BD7F-436E-A43A-5DE71508C1BE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D88-488F-B23D-28041E3C2DA0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1F2EB07D-0D85-4479-9A05-A962C1519101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D88-488F-B23D-28041E3C2DA0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302FE2E-01CF-4A68-914F-25FBA7CA1295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D88-488F-B23D-28041E3C2DA0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C34A13B-0370-48B4-ABE8-9144761390FC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D88-488F-B23D-28041E3C2DA0}"/>
                </c:ext>
              </c:extLst>
            </c:dLbl>
            <c:spPr>
              <a:solidFill>
                <a:srgbClr val="5B9BD5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'TD Inversión'!$C$77:$N$77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'TD Inversión'!$C$78:$N$78</c:f>
              <c:numCache>
                <c:formatCode>_(* #,##0.00_);_(* \(#,##0.00\);_(* "-"??_);_(@_)</c:formatCode>
                <c:ptCount val="12"/>
                <c:pt idx="0">
                  <c:v>90445.2</c:v>
                </c:pt>
                <c:pt idx="1">
                  <c:v>668289.1399999999</c:v>
                </c:pt>
                <c:pt idx="2">
                  <c:v>1470633.6400000001</c:v>
                </c:pt>
                <c:pt idx="3">
                  <c:v>3834713.8500000006</c:v>
                </c:pt>
                <c:pt idx="4">
                  <c:v>432683.4</c:v>
                </c:pt>
                <c:pt idx="5">
                  <c:v>3268919.55</c:v>
                </c:pt>
                <c:pt idx="6">
                  <c:v>3382576.8400000003</c:v>
                </c:pt>
                <c:pt idx="7">
                  <c:v>4345039.5100000007</c:v>
                </c:pt>
                <c:pt idx="8">
                  <c:v>3036220.4</c:v>
                </c:pt>
                <c:pt idx="9">
                  <c:v>2122901.48</c:v>
                </c:pt>
                <c:pt idx="10">
                  <c:v>1602723.65</c:v>
                </c:pt>
                <c:pt idx="11">
                  <c:v>18917252.48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'TD Inversión'!$C$80:$N$80</c15:f>
                <c15:dlblRangeCache>
                  <c:ptCount val="12"/>
                  <c:pt idx="0">
                    <c:v>0,21%</c:v>
                  </c:pt>
                  <c:pt idx="1">
                    <c:v>1,55%</c:v>
                  </c:pt>
                  <c:pt idx="2">
                    <c:v>3,41%</c:v>
                  </c:pt>
                  <c:pt idx="3">
                    <c:v>8,88%</c:v>
                  </c:pt>
                  <c:pt idx="4">
                    <c:v>1,00%</c:v>
                  </c:pt>
                  <c:pt idx="5">
                    <c:v>7,57%</c:v>
                  </c:pt>
                  <c:pt idx="6">
                    <c:v>7,84%</c:v>
                  </c:pt>
                  <c:pt idx="7">
                    <c:v>10,06%</c:v>
                  </c:pt>
                  <c:pt idx="8">
                    <c:v>7,03%</c:v>
                  </c:pt>
                  <c:pt idx="9">
                    <c:v>4,92%</c:v>
                  </c:pt>
                  <c:pt idx="10">
                    <c:v>3,71%</c:v>
                  </c:pt>
                  <c:pt idx="11">
                    <c:v>43,82%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D88-488F-B23D-28041E3C2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788288"/>
        <c:axId val="181278912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dk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70DC6EF-11F8-4999-905B-B6502245962E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D88-488F-B23D-28041E3C2DA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E81BC10-6AD3-4523-AC79-07C0119F7B19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D88-488F-B23D-28041E3C2DA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5DD348C-AA36-4D6E-ABC8-F3B9D5396D7E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D88-488F-B23D-28041E3C2DA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0847594-97BA-4E50-BCAC-DD2ACE17079D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D88-488F-B23D-28041E3C2DA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8B0AA75-00B4-4C60-9099-9151749762D6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D88-488F-B23D-28041E3C2DA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6E0F66B-5E75-4837-A158-0F8EA30539B1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D88-488F-B23D-28041E3C2DA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A04767F-F4DE-4D56-8D54-09E44242E0CE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D88-488F-B23D-28041E3C2DA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05C5B06-8B5B-4C2D-8739-107763F55465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D88-488F-B23D-28041E3C2DA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19B471D-3C2D-477D-AA52-4CDB00A3B469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D88-488F-B23D-28041E3C2DA0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1CC6B72B-6364-49B1-9D4D-9226234AA353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D88-488F-B23D-28041E3C2DA0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DB227463-7EC0-4DDC-A641-ADE2880C5406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D88-488F-B23D-28041E3C2DA0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9B121C9-7481-4132-A3D5-E2AE297706AA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D88-488F-B23D-28041E3C2DA0}"/>
                </c:ext>
              </c:extLst>
            </c:dLbl>
            <c:spPr>
              <a:solidFill>
                <a:srgbClr val="ED7D31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'TD Inversión'!$C$79:$N$79</c:f>
              <c:numCache>
                <c:formatCode>_(* #,##0.00_);_(* \(#,##0.00\);_(* "-"??_);_(@_)</c:formatCode>
                <c:ptCount val="12"/>
                <c:pt idx="0">
                  <c:v>90445.2</c:v>
                </c:pt>
                <c:pt idx="1">
                  <c:v>758734.33999999985</c:v>
                </c:pt>
                <c:pt idx="2">
                  <c:v>2229367.98</c:v>
                </c:pt>
                <c:pt idx="3">
                  <c:v>6064081.8300000001</c:v>
                </c:pt>
                <c:pt idx="4">
                  <c:v>6496765.2300000004</c:v>
                </c:pt>
                <c:pt idx="5">
                  <c:v>9765684.7800000012</c:v>
                </c:pt>
                <c:pt idx="6">
                  <c:v>13148261.620000001</c:v>
                </c:pt>
                <c:pt idx="7">
                  <c:v>17493301.130000003</c:v>
                </c:pt>
                <c:pt idx="8">
                  <c:v>20529521.530000001</c:v>
                </c:pt>
                <c:pt idx="9">
                  <c:v>22652423.010000002</c:v>
                </c:pt>
                <c:pt idx="10">
                  <c:v>24255146.66</c:v>
                </c:pt>
                <c:pt idx="11">
                  <c:v>43172399.140000001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'TD Inversión'!$C$81:$N$81</c15:f>
                <c15:dlblRangeCache>
                  <c:ptCount val="12"/>
                  <c:pt idx="0">
                    <c:v>0,21%</c:v>
                  </c:pt>
                  <c:pt idx="1">
                    <c:v>1,76%</c:v>
                  </c:pt>
                  <c:pt idx="2">
                    <c:v>5,16%</c:v>
                  </c:pt>
                  <c:pt idx="3">
                    <c:v>14,05%</c:v>
                  </c:pt>
                  <c:pt idx="4">
                    <c:v>15,05%</c:v>
                  </c:pt>
                  <c:pt idx="5">
                    <c:v>22,62%</c:v>
                  </c:pt>
                  <c:pt idx="6">
                    <c:v>30,46%</c:v>
                  </c:pt>
                  <c:pt idx="7">
                    <c:v>40,52%</c:v>
                  </c:pt>
                  <c:pt idx="8">
                    <c:v>47,55%</c:v>
                  </c:pt>
                  <c:pt idx="9">
                    <c:v>52,47%</c:v>
                  </c:pt>
                  <c:pt idx="10">
                    <c:v>56,18%</c:v>
                  </c:pt>
                  <c:pt idx="11">
                    <c:v>100,00%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D88-488F-B23D-28041E3C2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788288"/>
        <c:axId val="1812789120"/>
      </c:lineChart>
      <c:catAx>
        <c:axId val="181278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12789120"/>
        <c:crosses val="autoZero"/>
        <c:auto val="1"/>
        <c:lblAlgn val="ctr"/>
        <c:lblOffset val="100"/>
        <c:noMultiLvlLbl val="0"/>
      </c:catAx>
      <c:valAx>
        <c:axId val="1812789120"/>
        <c:scaling>
          <c:orientation val="minMax"/>
        </c:scaling>
        <c:delete val="0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12788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'TD Corriente'!$D$167:$O$167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'TD Corriente'!$D$170:$O$170</c:f>
              <c:numCache>
                <c:formatCode>_(* #,##0.00_);_(* \(#,##0.00\);_(* "-"??_);_(@_)</c:formatCode>
                <c:ptCount val="12"/>
                <c:pt idx="0">
                  <c:v>3354038.0689450009</c:v>
                </c:pt>
                <c:pt idx="1">
                  <c:v>2958013.8789450005</c:v>
                </c:pt>
                <c:pt idx="2">
                  <c:v>3213572.5589450002</c:v>
                </c:pt>
                <c:pt idx="3">
                  <c:v>2726795.9989450006</c:v>
                </c:pt>
                <c:pt idx="4">
                  <c:v>4301428.0589450002</c:v>
                </c:pt>
                <c:pt idx="5">
                  <c:v>2610064.7389450008</c:v>
                </c:pt>
                <c:pt idx="6">
                  <c:v>3862467.3089450011</c:v>
                </c:pt>
                <c:pt idx="7">
                  <c:v>3370942.8589450009</c:v>
                </c:pt>
                <c:pt idx="8">
                  <c:v>2373858.7289450006</c:v>
                </c:pt>
                <c:pt idx="9">
                  <c:v>2650811.4089450007</c:v>
                </c:pt>
                <c:pt idx="10">
                  <c:v>2551633.4789450006</c:v>
                </c:pt>
                <c:pt idx="11">
                  <c:v>8385405.058945002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C-4C65-8DBE-0FC68C84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212864"/>
        <c:axId val="1819206208"/>
      </c:barChart>
      <c:scatterChart>
        <c:scatterStyle val="lineMarker"/>
        <c:varyColors val="0"/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0D4BA70-7D81-4AA5-992A-1ABCA9B7C5BF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7CC-4C65-8DBE-0FC68C8431C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F587C27-C24E-4983-AA22-24872E47882A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7CC-4C65-8DBE-0FC68C8431C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EF8E8D4-1CBF-42CA-83D0-A37426491251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7CC-4C65-8DBE-0FC68C8431C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E1FA639-3726-4185-9C6A-E21E250A8F2C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7CC-4C65-8DBE-0FC68C8431C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1E71EEF-6693-4582-B9A5-54829CC31295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7CC-4C65-8DBE-0FC68C8431C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37BC82C-E8F3-4CE5-B2FB-2B0C06465D33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7CC-4C65-8DBE-0FC68C8431C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9D74A9D-08EC-4A32-AC63-AD83E02D62B5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7CC-4C65-8DBE-0FC68C8431C3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95C978C-0FD4-487D-A4C3-E6E3D5527DE0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7CC-4C65-8DBE-0FC68C8431C3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E5A5894-3604-42CE-8A0D-2CEC39860847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7CC-4C65-8DBE-0FC68C8431C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B9999AF-5AA1-49AA-95D6-2BE3CA7A30C6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7CC-4C65-8DBE-0FC68C8431C3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9A4EF4F-3632-42DA-8F06-C6A914F53B2D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7CC-4C65-8DBE-0FC68C8431C3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4DC49CA1-C5BA-439B-A5A0-0A3F75523302}" type="CELLRANGE">
                      <a:rPr lang="en-US"/>
                      <a:pPr/>
                      <a:t>[CELLRANGE]</a:t>
                    </a:fld>
                    <a:endParaRPr lang="es-EC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7CC-4C65-8DBE-0FC68C843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'TD Corriente'!$D$171:$O$171</c:f>
              <c:numCache>
                <c:formatCode>_(* #,##0.00_);_(* \(#,##0.00\);_(* "-"??_);_(@_)</c:formatCode>
                <c:ptCount val="12"/>
                <c:pt idx="0">
                  <c:v>3354038.0689450009</c:v>
                </c:pt>
                <c:pt idx="1">
                  <c:v>6312051.9478900013</c:v>
                </c:pt>
                <c:pt idx="2">
                  <c:v>9525624.5068350025</c:v>
                </c:pt>
                <c:pt idx="3">
                  <c:v>12252420.505780004</c:v>
                </c:pt>
                <c:pt idx="4">
                  <c:v>16553848.564725004</c:v>
                </c:pt>
                <c:pt idx="5">
                  <c:v>19163913.303670004</c:v>
                </c:pt>
                <c:pt idx="6">
                  <c:v>23026380.612615004</c:v>
                </c:pt>
                <c:pt idx="7">
                  <c:v>26397323.471560005</c:v>
                </c:pt>
                <c:pt idx="8">
                  <c:v>28771182.200505007</c:v>
                </c:pt>
                <c:pt idx="9">
                  <c:v>31421993.609450009</c:v>
                </c:pt>
                <c:pt idx="10">
                  <c:v>33973627.088395007</c:v>
                </c:pt>
                <c:pt idx="11">
                  <c:v>42359032.147340007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'TD Corriente'!$D$173:$O$173</c15:f>
                <c15:dlblRangeCache>
                  <c:ptCount val="12"/>
                  <c:pt idx="0">
                    <c:v>7,92%</c:v>
                  </c:pt>
                  <c:pt idx="1">
                    <c:v>14,90%</c:v>
                  </c:pt>
                  <c:pt idx="2">
                    <c:v>22,49%</c:v>
                  </c:pt>
                  <c:pt idx="3">
                    <c:v>28,93%</c:v>
                  </c:pt>
                  <c:pt idx="4">
                    <c:v>39,08%</c:v>
                  </c:pt>
                  <c:pt idx="5">
                    <c:v>45,24%</c:v>
                  </c:pt>
                  <c:pt idx="6">
                    <c:v>54,36%</c:v>
                  </c:pt>
                  <c:pt idx="7">
                    <c:v>62,32%</c:v>
                  </c:pt>
                  <c:pt idx="8">
                    <c:v>67,92%</c:v>
                  </c:pt>
                  <c:pt idx="9">
                    <c:v>74,18%</c:v>
                  </c:pt>
                  <c:pt idx="10">
                    <c:v>80,20%</c:v>
                  </c:pt>
                  <c:pt idx="11">
                    <c:v>100,00%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C7CC-4C65-8DBE-0FC68C84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9212864"/>
        <c:axId val="1819206208"/>
      </c:scatterChart>
      <c:catAx>
        <c:axId val="181921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19206208"/>
        <c:crosses val="autoZero"/>
        <c:auto val="1"/>
        <c:lblAlgn val="ctr"/>
        <c:lblOffset val="100"/>
        <c:noMultiLvlLbl val="0"/>
      </c:catAx>
      <c:valAx>
        <c:axId val="181920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19212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82</xdr:row>
      <xdr:rowOff>101600</xdr:rowOff>
    </xdr:from>
    <xdr:to>
      <xdr:col>9</xdr:col>
      <xdr:colOff>76200</xdr:colOff>
      <xdr:row>119</xdr:row>
      <xdr:rowOff>139700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904875</xdr:colOff>
      <xdr:row>174</xdr:row>
      <xdr:rowOff>136523</xdr:rowOff>
    </xdr:from>
    <xdr:to>
      <xdr:col>13</xdr:col>
      <xdr:colOff>1012031</xdr:colOff>
      <xdr:row>215</xdr:row>
      <xdr:rowOff>119062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varez/AppData/Local/Microsoft/Windows/INetCache/Content.Outlook/9YP09BI0/MATRIZ%20POA%202022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STRES"/>
      <sheetName val="POA2019"/>
      <sheetName val="RESUMEN"/>
      <sheetName val="POA MI CIUDAD 2020"/>
      <sheetName val="POA 2020 CONSOLIDADO"/>
      <sheetName val="DCCSS"/>
      <sheetName val="PREVENCION"/>
      <sheetName val="VINCULACIÓN"/>
      <sheetName val="OPERACIONES"/>
      <sheetName val="DAB"/>
      <sheetName val="AFEB"/>
      <sheetName val="FINANCIERO"/>
      <sheetName val="DTC"/>
      <sheetName val="DTH"/>
      <sheetName val="DAL"/>
      <sheetName val="Hoja2"/>
      <sheetName val="REMUN"/>
      <sheetName val="PRESUPUESTO 2020"/>
      <sheetName val="BASE POA"/>
      <sheetName val="partidas"/>
      <sheetName val="DTH (2)"/>
      <sheetName val="CPC"/>
      <sheetName val="CUADRO 1 (2)"/>
      <sheetName val="CUADRO 1"/>
      <sheetName val="CUADRO 2"/>
      <sheetName val="CUADRO 3"/>
      <sheetName val="RESUMEN PRESUPUESTO"/>
      <sheetName val="PROCESOS EJECUCION 2017 "/>
      <sheetName val="VEHICULOS 2017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POA 2017"/>
      <sheetName val="PAC"/>
      <sheetName val="PROYECTOS PLURIANUALES"/>
    </sheetNames>
    <sheetDataSet>
      <sheetData sheetId="0"/>
      <sheetData sheetId="1"/>
      <sheetData sheetId="2"/>
      <sheetData sheetId="3"/>
      <sheetData sheetId="4"/>
      <sheetData sheetId="5">
        <row r="8">
          <cell r="O8" t="str">
            <v>GR01CS001001730207</v>
          </cell>
        </row>
      </sheetData>
      <sheetData sheetId="6">
        <row r="8">
          <cell r="O8" t="str">
            <v>GR01PR001001</v>
          </cell>
        </row>
      </sheetData>
      <sheetData sheetId="7"/>
      <sheetData sheetId="8">
        <row r="8">
          <cell r="O8" t="str">
            <v>840105</v>
          </cell>
        </row>
      </sheetData>
      <sheetData sheetId="9">
        <row r="8">
          <cell r="O8" t="str">
            <v>GR02AB001001730405</v>
          </cell>
        </row>
      </sheetData>
      <sheetData sheetId="10">
        <row r="8">
          <cell r="O8" t="str">
            <v>GR02AF001001</v>
          </cell>
        </row>
      </sheetData>
      <sheetData sheetId="11">
        <row r="8">
          <cell r="O8" t="str">
            <v>FI03DF001001</v>
          </cell>
        </row>
      </sheetData>
      <sheetData sheetId="12">
        <row r="8">
          <cell r="O8" t="str">
            <v>FI03TC001001</v>
          </cell>
        </row>
      </sheetData>
      <sheetData sheetId="13">
        <row r="8">
          <cell r="O8" t="str">
            <v>FI03TH001002</v>
          </cell>
        </row>
      </sheetData>
      <sheetData sheetId="14">
        <row r="8">
          <cell r="O8" t="str">
            <v>FI03AD001001</v>
          </cell>
        </row>
      </sheetData>
      <sheetData sheetId="15"/>
      <sheetData sheetId="16">
        <row r="8">
          <cell r="O8" t="str">
            <v>FI04RE001001510105</v>
          </cell>
        </row>
      </sheetData>
      <sheetData sheetId="17"/>
      <sheetData sheetId="18">
        <row r="3">
          <cell r="A3" t="str">
            <v>GR</v>
          </cell>
        </row>
      </sheetData>
      <sheetData sheetId="19">
        <row r="1">
          <cell r="A1">
            <v>510105</v>
          </cell>
        </row>
        <row r="2">
          <cell r="A2">
            <v>510106</v>
          </cell>
        </row>
        <row r="3">
          <cell r="A3">
            <v>510109</v>
          </cell>
        </row>
        <row r="4">
          <cell r="A4">
            <v>510203</v>
          </cell>
        </row>
        <row r="5">
          <cell r="A5">
            <v>510204</v>
          </cell>
        </row>
        <row r="6">
          <cell r="A6">
            <v>510312</v>
          </cell>
        </row>
        <row r="7">
          <cell r="A7">
            <v>510502</v>
          </cell>
        </row>
        <row r="8">
          <cell r="A8">
            <v>510510</v>
          </cell>
        </row>
        <row r="9">
          <cell r="A9">
            <v>510512</v>
          </cell>
        </row>
        <row r="10">
          <cell r="A10">
            <v>510513</v>
          </cell>
        </row>
        <row r="11">
          <cell r="A11">
            <v>510601</v>
          </cell>
        </row>
        <row r="12">
          <cell r="A12">
            <v>510602</v>
          </cell>
        </row>
        <row r="13">
          <cell r="A13">
            <v>510703</v>
          </cell>
        </row>
        <row r="14">
          <cell r="A14">
            <v>510704</v>
          </cell>
        </row>
        <row r="15">
          <cell r="A15">
            <v>510706</v>
          </cell>
        </row>
        <row r="16">
          <cell r="A16">
            <v>510707</v>
          </cell>
        </row>
        <row r="17">
          <cell r="A17">
            <v>510710</v>
          </cell>
        </row>
        <row r="18">
          <cell r="A18">
            <v>530101</v>
          </cell>
        </row>
        <row r="19">
          <cell r="A19">
            <v>530104</v>
          </cell>
        </row>
        <row r="20">
          <cell r="A20">
            <v>530105</v>
          </cell>
        </row>
        <row r="21">
          <cell r="A21">
            <v>530106</v>
          </cell>
        </row>
        <row r="22">
          <cell r="A22">
            <v>530201</v>
          </cell>
        </row>
        <row r="23">
          <cell r="A23">
            <v>530202</v>
          </cell>
        </row>
        <row r="24">
          <cell r="A24">
            <v>530203</v>
          </cell>
        </row>
        <row r="25">
          <cell r="A25">
            <v>530204</v>
          </cell>
        </row>
        <row r="26">
          <cell r="A26">
            <v>530205</v>
          </cell>
        </row>
        <row r="27">
          <cell r="A27">
            <v>530206</v>
          </cell>
        </row>
        <row r="28">
          <cell r="A28">
            <v>530207</v>
          </cell>
        </row>
        <row r="29">
          <cell r="A29">
            <v>530208</v>
          </cell>
        </row>
        <row r="30">
          <cell r="A30">
            <v>530209</v>
          </cell>
        </row>
        <row r="31">
          <cell r="A31">
            <v>530225</v>
          </cell>
        </row>
        <row r="32">
          <cell r="A32">
            <v>530226</v>
          </cell>
        </row>
        <row r="33">
          <cell r="A33">
            <v>530235</v>
          </cell>
        </row>
        <row r="34">
          <cell r="A34">
            <v>530239</v>
          </cell>
        </row>
        <row r="35">
          <cell r="A35">
            <v>530241</v>
          </cell>
        </row>
        <row r="36">
          <cell r="A36">
            <v>530243</v>
          </cell>
        </row>
        <row r="37">
          <cell r="A37">
            <v>530246</v>
          </cell>
        </row>
        <row r="38">
          <cell r="A38">
            <v>530301</v>
          </cell>
        </row>
        <row r="39">
          <cell r="A39">
            <v>530302</v>
          </cell>
        </row>
        <row r="40">
          <cell r="A40">
            <v>530303</v>
          </cell>
        </row>
        <row r="41">
          <cell r="A41">
            <v>530304</v>
          </cell>
        </row>
        <row r="42">
          <cell r="A42">
            <v>530306</v>
          </cell>
        </row>
        <row r="43">
          <cell r="A43">
            <v>530308</v>
          </cell>
        </row>
        <row r="44">
          <cell r="A44">
            <v>530402</v>
          </cell>
        </row>
        <row r="45">
          <cell r="A45">
            <v>530403</v>
          </cell>
        </row>
        <row r="46">
          <cell r="A46">
            <v>530404</v>
          </cell>
        </row>
        <row r="47">
          <cell r="A47">
            <v>530405</v>
          </cell>
        </row>
        <row r="48">
          <cell r="A48">
            <v>530415</v>
          </cell>
        </row>
        <row r="49">
          <cell r="A49">
            <v>530420</v>
          </cell>
        </row>
        <row r="50">
          <cell r="A50">
            <v>530421</v>
          </cell>
        </row>
        <row r="51">
          <cell r="A51">
            <v>530422</v>
          </cell>
        </row>
        <row r="52">
          <cell r="A52">
            <v>530501</v>
          </cell>
        </row>
        <row r="53">
          <cell r="A53">
            <v>530502</v>
          </cell>
        </row>
        <row r="54">
          <cell r="A54">
            <v>530503</v>
          </cell>
        </row>
        <row r="55">
          <cell r="A55">
            <v>530504</v>
          </cell>
        </row>
        <row r="56">
          <cell r="A56">
            <v>530601</v>
          </cell>
        </row>
        <row r="57">
          <cell r="A57">
            <v>530602</v>
          </cell>
        </row>
        <row r="58">
          <cell r="A58">
            <v>530606</v>
          </cell>
        </row>
        <row r="59">
          <cell r="A59">
            <v>530612</v>
          </cell>
        </row>
        <row r="60">
          <cell r="A60">
            <v>530701</v>
          </cell>
        </row>
        <row r="61">
          <cell r="A61">
            <v>530702</v>
          </cell>
        </row>
        <row r="62">
          <cell r="A62">
            <v>530704</v>
          </cell>
        </row>
        <row r="63">
          <cell r="A63">
            <v>530801</v>
          </cell>
        </row>
        <row r="64">
          <cell r="A64">
            <v>530802</v>
          </cell>
        </row>
        <row r="65">
          <cell r="A65">
            <v>530803</v>
          </cell>
        </row>
        <row r="66">
          <cell r="A66">
            <v>530804</v>
          </cell>
        </row>
        <row r="67">
          <cell r="A67">
            <v>530805</v>
          </cell>
        </row>
        <row r="68">
          <cell r="A68">
            <v>530806</v>
          </cell>
        </row>
        <row r="69">
          <cell r="A69">
            <v>530807</v>
          </cell>
        </row>
        <row r="70">
          <cell r="A70">
            <v>530809</v>
          </cell>
        </row>
        <row r="71">
          <cell r="A71">
            <v>530811</v>
          </cell>
        </row>
        <row r="72">
          <cell r="A72">
            <v>530812</v>
          </cell>
        </row>
        <row r="73">
          <cell r="A73">
            <v>530813</v>
          </cell>
        </row>
        <row r="74">
          <cell r="A74">
            <v>530820</v>
          </cell>
        </row>
        <row r="75">
          <cell r="A75">
            <v>530822</v>
          </cell>
        </row>
        <row r="76">
          <cell r="A76">
            <v>530828</v>
          </cell>
        </row>
        <row r="77">
          <cell r="A77">
            <v>530832</v>
          </cell>
        </row>
        <row r="78">
          <cell r="A78">
            <v>530837</v>
          </cell>
        </row>
        <row r="79">
          <cell r="A79">
            <v>530840</v>
          </cell>
        </row>
        <row r="80">
          <cell r="A80">
            <v>530841</v>
          </cell>
        </row>
        <row r="81">
          <cell r="A81">
            <v>531403</v>
          </cell>
        </row>
        <row r="82">
          <cell r="A82">
            <v>531404</v>
          </cell>
        </row>
        <row r="83">
          <cell r="A83">
            <v>531406</v>
          </cell>
        </row>
        <row r="84">
          <cell r="A84">
            <v>531407</v>
          </cell>
        </row>
        <row r="85">
          <cell r="A85">
            <v>531408</v>
          </cell>
        </row>
        <row r="86">
          <cell r="A86">
            <v>531515</v>
          </cell>
        </row>
        <row r="87">
          <cell r="A87">
            <v>570102</v>
          </cell>
        </row>
        <row r="88">
          <cell r="A88">
            <v>570201</v>
          </cell>
        </row>
        <row r="89">
          <cell r="A89">
            <v>570203</v>
          </cell>
        </row>
        <row r="90">
          <cell r="A90">
            <v>570206</v>
          </cell>
        </row>
        <row r="91">
          <cell r="A91">
            <v>580101</v>
          </cell>
        </row>
        <row r="92">
          <cell r="A92">
            <v>710105</v>
          </cell>
        </row>
        <row r="93">
          <cell r="A93">
            <v>710106</v>
          </cell>
        </row>
        <row r="94">
          <cell r="A94">
            <v>710203</v>
          </cell>
        </row>
        <row r="95">
          <cell r="A95">
            <v>710204</v>
          </cell>
        </row>
        <row r="96">
          <cell r="A96">
            <v>710304</v>
          </cell>
        </row>
        <row r="97">
          <cell r="A97">
            <v>710306</v>
          </cell>
        </row>
        <row r="98">
          <cell r="A98">
            <v>710510</v>
          </cell>
        </row>
        <row r="99">
          <cell r="A99">
            <v>710512</v>
          </cell>
        </row>
        <row r="100">
          <cell r="A100">
            <v>710513</v>
          </cell>
        </row>
        <row r="101">
          <cell r="A101">
            <v>710601</v>
          </cell>
        </row>
        <row r="102">
          <cell r="A102">
            <v>710602</v>
          </cell>
        </row>
        <row r="103">
          <cell r="A103">
            <v>710706</v>
          </cell>
        </row>
        <row r="104">
          <cell r="A104">
            <v>710707</v>
          </cell>
        </row>
        <row r="105">
          <cell r="A105">
            <v>710710</v>
          </cell>
        </row>
        <row r="106">
          <cell r="A106">
            <v>730105</v>
          </cell>
        </row>
        <row r="107">
          <cell r="A107">
            <v>730201</v>
          </cell>
        </row>
        <row r="108">
          <cell r="A108">
            <v>730204</v>
          </cell>
        </row>
        <row r="109">
          <cell r="A109">
            <v>730205</v>
          </cell>
        </row>
        <row r="110">
          <cell r="A110">
            <v>730207</v>
          </cell>
        </row>
        <row r="111">
          <cell r="A111">
            <v>730218</v>
          </cell>
        </row>
        <row r="112">
          <cell r="A112">
            <v>730222</v>
          </cell>
        </row>
        <row r="113">
          <cell r="A113">
            <v>730235</v>
          </cell>
        </row>
        <row r="114">
          <cell r="A114">
            <v>730241</v>
          </cell>
        </row>
        <row r="115">
          <cell r="A115">
            <v>730402</v>
          </cell>
        </row>
        <row r="116">
          <cell r="A116">
            <v>730404</v>
          </cell>
        </row>
        <row r="117">
          <cell r="A117">
            <v>730405</v>
          </cell>
        </row>
        <row r="118">
          <cell r="A118">
            <v>730420</v>
          </cell>
        </row>
        <row r="119">
          <cell r="A119">
            <v>730424</v>
          </cell>
        </row>
        <row r="120">
          <cell r="A120">
            <v>730504</v>
          </cell>
        </row>
        <row r="121">
          <cell r="A121">
            <v>730601</v>
          </cell>
        </row>
        <row r="122">
          <cell r="A122">
            <v>730606</v>
          </cell>
        </row>
        <row r="123">
          <cell r="A123">
            <v>730612</v>
          </cell>
        </row>
        <row r="124">
          <cell r="A124">
            <v>730801</v>
          </cell>
        </row>
        <row r="125">
          <cell r="A125">
            <v>730802</v>
          </cell>
        </row>
        <row r="126">
          <cell r="A126">
            <v>730803</v>
          </cell>
        </row>
        <row r="127">
          <cell r="A127">
            <v>730804</v>
          </cell>
        </row>
        <row r="128">
          <cell r="A128">
            <v>730805</v>
          </cell>
        </row>
        <row r="129">
          <cell r="A129">
            <v>730806</v>
          </cell>
        </row>
        <row r="130">
          <cell r="A130">
            <v>730811</v>
          </cell>
        </row>
        <row r="131">
          <cell r="A131">
            <v>730812</v>
          </cell>
        </row>
        <row r="132">
          <cell r="A132">
            <v>730813</v>
          </cell>
        </row>
        <row r="133">
          <cell r="A133">
            <v>730820</v>
          </cell>
        </row>
        <row r="134">
          <cell r="A134">
            <v>730823</v>
          </cell>
        </row>
        <row r="135">
          <cell r="A135">
            <v>730826</v>
          </cell>
        </row>
        <row r="136">
          <cell r="A136">
            <v>730839</v>
          </cell>
        </row>
        <row r="137">
          <cell r="A137">
            <v>730841</v>
          </cell>
        </row>
        <row r="138">
          <cell r="A138">
            <v>730843</v>
          </cell>
        </row>
        <row r="139">
          <cell r="A139">
            <v>731403</v>
          </cell>
        </row>
        <row r="140">
          <cell r="A140">
            <v>731404</v>
          </cell>
        </row>
        <row r="141">
          <cell r="A141">
            <v>731406</v>
          </cell>
        </row>
        <row r="142">
          <cell r="A142">
            <v>731408</v>
          </cell>
        </row>
        <row r="143">
          <cell r="A143">
            <v>731409</v>
          </cell>
        </row>
        <row r="144">
          <cell r="A144">
            <v>731411</v>
          </cell>
        </row>
        <row r="145">
          <cell r="A145">
            <v>750107</v>
          </cell>
        </row>
        <row r="146">
          <cell r="A146">
            <v>750501</v>
          </cell>
        </row>
        <row r="147">
          <cell r="A147">
            <v>840103</v>
          </cell>
        </row>
        <row r="148">
          <cell r="A148">
            <v>840104</v>
          </cell>
        </row>
        <row r="149">
          <cell r="A149">
            <v>840105</v>
          </cell>
        </row>
        <row r="150">
          <cell r="A150">
            <v>531601</v>
          </cell>
        </row>
        <row r="151">
          <cell r="A151">
            <v>730226</v>
          </cell>
        </row>
        <row r="152">
          <cell r="A152">
            <v>840515</v>
          </cell>
        </row>
        <row r="153">
          <cell r="A153">
            <v>530418</v>
          </cell>
        </row>
        <row r="154">
          <cell r="A154">
            <v>530611</v>
          </cell>
        </row>
        <row r="155">
          <cell r="A155">
            <v>530230</v>
          </cell>
        </row>
        <row r="156">
          <cell r="A156">
            <v>730202</v>
          </cell>
        </row>
        <row r="157">
          <cell r="A157">
            <v>730829</v>
          </cell>
        </row>
        <row r="158">
          <cell r="A158">
            <v>840111</v>
          </cell>
        </row>
        <row r="159">
          <cell r="A159">
            <v>530307</v>
          </cell>
        </row>
        <row r="160">
          <cell r="A160">
            <v>730415</v>
          </cell>
        </row>
        <row r="161">
          <cell r="A161">
            <v>730248</v>
          </cell>
        </row>
        <row r="162">
          <cell r="A162">
            <v>730307</v>
          </cell>
        </row>
        <row r="163">
          <cell r="A163">
            <v>840106</v>
          </cell>
        </row>
        <row r="164">
          <cell r="A164">
            <v>840107</v>
          </cell>
        </row>
        <row r="165">
          <cell r="A165">
            <v>840109</v>
          </cell>
        </row>
        <row r="166">
          <cell r="A166">
            <v>840203</v>
          </cell>
        </row>
        <row r="167">
          <cell r="A167">
            <v>840401</v>
          </cell>
        </row>
        <row r="168">
          <cell r="A168">
            <v>970101</v>
          </cell>
        </row>
        <row r="169">
          <cell r="A169">
            <v>531409</v>
          </cell>
        </row>
      </sheetData>
      <sheetData sheetId="20"/>
      <sheetData sheetId="21">
        <row r="2">
          <cell r="A2" t="str">
            <v>011200011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Andrés Villegas Gallo" refreshedDate="44908.345644907407" createdVersion="6" refreshedVersion="6" minRefreshableVersion="3" recordCount="268">
  <cacheSource type="worksheet">
    <worksheetSource ref="A2:Y270" sheet="Inversión"/>
  </cacheSource>
  <cacheFields count="25">
    <cacheField name="PROGRAMA" numFmtId="0">
      <sharedItems/>
    </cacheField>
    <cacheField name="PROYECTO" numFmtId="0">
      <sharedItems/>
    </cacheField>
    <cacheField name="PRODUCTO" numFmtId="0">
      <sharedItems/>
    </cacheField>
    <cacheField name="OBJETIVO PROYECTO" numFmtId="0">
      <sharedItems/>
    </cacheField>
    <cacheField name="NOMBRE DEL INDICADOR" numFmtId="0">
      <sharedItems/>
    </cacheField>
    <cacheField name="META ANUAL" numFmtId="9">
      <sharedItems containsSemiMixedTypes="0" containsString="0" containsNumber="1" minValue="0.95" maxValue="1"/>
    </cacheField>
    <cacheField name="RESPONSABLE" numFmtId="0">
      <sharedItems/>
    </cacheField>
    <cacheField name="ACTIVIDAD" numFmtId="0">
      <sharedItems/>
    </cacheField>
    <cacheField name="DIRECCION" numFmtId="0">
      <sharedItems containsBlank="1" count="10">
        <s v="DAL"/>
        <s v="AFEB"/>
        <s v="COMUNICACION"/>
        <s v="AVIACION"/>
        <s v="OPERACIONES"/>
        <s v="PREVENCION"/>
        <s v="TALENTO HUMANO"/>
        <s v="TECNOLOGIA"/>
        <s v="VINCULACION"/>
        <m u="1"/>
      </sharedItems>
    </cacheField>
    <cacheField name="SUBACTIVIDADES" numFmtId="0">
      <sharedItems/>
    </cacheField>
    <cacheField name="FUENTE" numFmtId="0">
      <sharedItems/>
    </cacheField>
    <cacheField name="PROGRAMA2" numFmtId="0">
      <sharedItems/>
    </cacheField>
    <cacheField name="PROYECTO2" numFmtId="0">
      <sharedItems containsMixedTypes="1" containsNumber="1" containsInteger="1" minValue="1" maxValue="1"/>
    </cacheField>
    <cacheField name="PRODUCTO2" numFmtId="0">
      <sharedItems/>
    </cacheField>
    <cacheField name="ACTIVIDAD2" numFmtId="0">
      <sharedItems/>
    </cacheField>
    <cacheField name="SUBACTIVIDAD" numFmtId="0">
      <sharedItems/>
    </cacheField>
    <cacheField name="TIPO" numFmtId="0">
      <sharedItems/>
    </cacheField>
    <cacheField name="CPC" numFmtId="0">
      <sharedItems containsBlank="1" containsMixedTypes="1" containsNumber="1" containsInteger="1" minValue="83990114" maxValue="9290000125"/>
    </cacheField>
    <cacheField name="PARTIDA" numFmtId="0">
      <sharedItems containsSemiMixedTypes="0" containsString="0" containsNumber="1" containsInteger="1" minValue="730105" maxValue="840512"/>
    </cacheField>
    <cacheField name="MONTO TOTAL 2023" numFmtId="44">
      <sharedItems containsSemiMixedTypes="0" containsString="0" containsNumber="1" minValue="0" maxValue="3204800"/>
    </cacheField>
    <cacheField name="MONTO  2024" numFmtId="44">
      <sharedItems containsString="0" containsBlank="1" containsNumber="1" minValue="0" maxValue="19085484.889999997"/>
    </cacheField>
    <cacheField name="MONTO 2025" numFmtId="44">
      <sharedItems containsString="0" containsBlank="1" containsNumber="1" minValue="0" maxValue="1205000"/>
    </cacheField>
    <cacheField name="MONTO 2026" numFmtId="44">
      <sharedItems containsString="0" containsBlank="1" containsNumber="1" minValue="0" maxValue="70000"/>
    </cacheField>
    <cacheField name="MONTO 2027" numFmtId="44">
      <sharedItems containsString="0" containsBlank="1" containsNumber="1" minValue="0" maxValue="70000"/>
    </cacheField>
    <cacheField name="MONTO 2028" numFmtId="44">
      <sharedItems containsString="0" containsBlank="1" containsNumber="1" containsInteger="1" minValue="0" maxValue="7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ego Andrés Villegas Gallo" refreshedDate="44908.382446064817" createdVersion="6" refreshedVersion="6" minRefreshableVersion="3" recordCount="58">
  <cacheSource type="worksheet">
    <worksheetSource ref="A3:AW61" sheet="Remuneraciones"/>
  </cacheSource>
  <cacheFields count="49">
    <cacheField name="PROGRAMA" numFmtId="0">
      <sharedItems/>
    </cacheField>
    <cacheField name="PROYECTO" numFmtId="0">
      <sharedItems/>
    </cacheField>
    <cacheField name="PRODUCTO" numFmtId="0">
      <sharedItems/>
    </cacheField>
    <cacheField name="OBJ PROYECTO" numFmtId="0">
      <sharedItems/>
    </cacheField>
    <cacheField name="NOMBRE DEL INDICADOR" numFmtId="0">
      <sharedItems/>
    </cacheField>
    <cacheField name="META ANUAL" numFmtId="9">
      <sharedItems containsSemiMixedTypes="0" containsString="0" containsNumber="1" minValue="0.9" maxValue="0.9"/>
    </cacheField>
    <cacheField name="RESPONSABLE" numFmtId="0">
      <sharedItems/>
    </cacheField>
    <cacheField name="ACTIVIDAD" numFmtId="0">
      <sharedItems count="1">
        <s v="GESTIONAR LAS REMUNERACIONES Y BENEFICIOS SOCIALES Y LEGALES"/>
      </sharedItems>
    </cacheField>
    <cacheField name="DIRECCION" numFmtId="0">
      <sharedItems/>
    </cacheField>
    <cacheField name="SUBACTIVIDADES" numFmtId="0">
      <sharedItems/>
    </cacheField>
    <cacheField name="FUENTE" numFmtId="49">
      <sharedItems/>
    </cacheField>
    <cacheField name="PROGRAMA2" numFmtId="0">
      <sharedItems/>
    </cacheField>
    <cacheField name="PROYECTO2" numFmtId="0">
      <sharedItems/>
    </cacheField>
    <cacheField name="PRODUCTO2" numFmtId="0">
      <sharedItems/>
    </cacheField>
    <cacheField name="ACTIVIDAD2" numFmtId="0">
      <sharedItems/>
    </cacheField>
    <cacheField name="SUBACTIVIDAD" numFmtId="0">
      <sharedItems/>
    </cacheField>
    <cacheField name="TIPO" numFmtId="44">
      <sharedItems/>
    </cacheField>
    <cacheField name="CPC" numFmtId="0">
      <sharedItems containsNonDate="0" containsString="0" containsBlank="1"/>
    </cacheField>
    <cacheField name="PARTIDA" numFmtId="0">
      <sharedItems containsSemiMixedTypes="0" containsString="0" containsNumber="1" containsInteger="1" minValue="510105" maxValue="730606" count="27">
        <n v="510312"/>
        <n v="510105"/>
        <n v="710106"/>
        <n v="510203"/>
        <n v="710203"/>
        <n v="510204"/>
        <n v="710204"/>
        <n v="510306"/>
        <n v="510510"/>
        <n v="510512"/>
        <n v="510513"/>
        <n v="510601"/>
        <n v="710601"/>
        <n v="510602"/>
        <n v="710602"/>
        <n v="510706"/>
        <n v="510707"/>
        <n v="710707"/>
        <n v="510710"/>
        <n v="530606"/>
        <n v="730606"/>
        <n v="510106"/>
        <n v="510502"/>
        <n v="510703"/>
        <n v="510704"/>
        <n v="530301"/>
        <n v="570301"/>
      </sharedItems>
    </cacheField>
    <cacheField name="MONTO TOTAL 2023" numFmtId="44">
      <sharedItems containsSemiMixedTypes="0" containsString="0" containsNumber="1" minValue="1500" maxValue="12500000"/>
    </cacheField>
    <cacheField name="MONTO 2024" numFmtId="44">
      <sharedItems containsNonDate="0" containsString="0" containsBlank="1"/>
    </cacheField>
    <cacheField name="MONTO 2025" numFmtId="44">
      <sharedItems containsNonDate="0" containsString="0" containsBlank="1"/>
    </cacheField>
    <cacheField name="MONTO 2026" numFmtId="0">
      <sharedItems containsNonDate="0" containsString="0" containsBlank="1"/>
    </cacheField>
    <cacheField name="MONTO 2027" numFmtId="0">
      <sharedItems containsNonDate="0" containsString="0" containsBlank="1"/>
    </cacheField>
    <cacheField name="MONTO 2028" numFmtId="0">
      <sharedItems containsNonDate="0" containsString="0" containsBlank="1"/>
    </cacheField>
    <cacheField name="COMPROMETIDO ENERO" numFmtId="44">
      <sharedItems containsSemiMixedTypes="0" containsString="0" containsNumber="1" minValue="125" maxValue="1041666.6"/>
    </cacheField>
    <cacheField name="DEVENGADO  ENERO" numFmtId="44">
      <sharedItems containsSemiMixedTypes="0" containsString="0" containsNumber="1" minValue="125" maxValue="1041666.6"/>
    </cacheField>
    <cacheField name="COMPROMETIDO FEBRERO" numFmtId="44">
      <sharedItems containsSemiMixedTypes="0" containsString="0" containsNumber="1" minValue="125" maxValue="1041666.6"/>
    </cacheField>
    <cacheField name="DEVENGADO FEBRERO" numFmtId="44">
      <sharedItems containsSemiMixedTypes="0" containsString="0" containsNumber="1" minValue="125" maxValue="1041666.6"/>
    </cacheField>
    <cacheField name="COMPROMETIDO MARZO" numFmtId="44">
      <sharedItems containsSemiMixedTypes="0" containsString="0" containsNumber="1" minValue="125" maxValue="1041666.6"/>
    </cacheField>
    <cacheField name="DEVENGADO MARZO" numFmtId="44">
      <sharedItems containsSemiMixedTypes="0" containsString="0" containsNumber="1" minValue="125" maxValue="1041666.6"/>
    </cacheField>
    <cacheField name="COMPROMETIDO ABRIL" numFmtId="44">
      <sharedItems containsSemiMixedTypes="0" containsString="0" containsNumber="1" minValue="125" maxValue="1041666.6"/>
    </cacheField>
    <cacheField name="DEVENGADO ABRIL" numFmtId="44">
      <sharedItems containsSemiMixedTypes="0" containsString="0" containsNumber="1" minValue="125" maxValue="1041666.6"/>
    </cacheField>
    <cacheField name="COMPROMETIDO MAYO" numFmtId="44">
      <sharedItems containsSemiMixedTypes="0" containsString="0" containsNumber="1" minValue="125" maxValue="1041666.7"/>
    </cacheField>
    <cacheField name="DEVENGADO MAYO" numFmtId="44">
      <sharedItems containsSemiMixedTypes="0" containsString="0" containsNumber="1" minValue="125" maxValue="1041666.7"/>
    </cacheField>
    <cacheField name="COMPROMETIDO JUNIO" numFmtId="44">
      <sharedItems containsSemiMixedTypes="0" containsString="0" containsNumber="1" minValue="125" maxValue="1041666.7"/>
    </cacheField>
    <cacheField name="DEVENGADO JUNIO" numFmtId="44">
      <sharedItems containsSemiMixedTypes="0" containsString="0" containsNumber="1" minValue="125" maxValue="1041666.7"/>
    </cacheField>
    <cacheField name="COMPROMETIDO JULIO" numFmtId="44">
      <sharedItems containsSemiMixedTypes="0" containsString="0" containsNumber="1" minValue="125" maxValue="1041666.7"/>
    </cacheField>
    <cacheField name="DEVENGADO JULIO" numFmtId="44">
      <sharedItems containsSemiMixedTypes="0" containsString="0" containsNumber="1" minValue="125" maxValue="1041666.7"/>
    </cacheField>
    <cacheField name="COMPROMETIDO AGOSTO" numFmtId="44">
      <sharedItems containsSemiMixedTypes="0" containsString="0" containsNumber="1" minValue="125" maxValue="1041666.7"/>
    </cacheField>
    <cacheField name="DEVENGADO AGOSTO" numFmtId="44">
      <sharedItems containsSemiMixedTypes="0" containsString="0" containsNumber="1" minValue="125" maxValue="1041666.7"/>
    </cacheField>
    <cacheField name="COMPROMETIDO SEPTIEMBRE" numFmtId="44">
      <sharedItems containsSemiMixedTypes="0" containsString="0" containsNumber="1" minValue="125" maxValue="1041666.7"/>
    </cacheField>
    <cacheField name="DEVENGADO SEPTIEMBRE" numFmtId="44">
      <sharedItems containsSemiMixedTypes="0" containsString="0" containsNumber="1" minValue="125" maxValue="1041666.7"/>
    </cacheField>
    <cacheField name="COMPROMETIDO OCTUBRE" numFmtId="44">
      <sharedItems containsSemiMixedTypes="0" containsString="0" containsNumber="1" minValue="125" maxValue="1041666.7"/>
    </cacheField>
    <cacheField name="DEVENGADO OCTUBRE" numFmtId="44">
      <sharedItems containsSemiMixedTypes="0" containsString="0" containsNumber="1" minValue="125" maxValue="1041666.7"/>
    </cacheField>
    <cacheField name="COMPROMETIDO NOVIEMBRE" numFmtId="44">
      <sharedItems containsSemiMixedTypes="0" containsString="0" containsNumber="1" minValue="125" maxValue="1041666.7"/>
    </cacheField>
    <cacheField name="DEVENGADO NOVIEMBRE" numFmtId="44">
      <sharedItems containsSemiMixedTypes="0" containsString="0" containsNumber="1" minValue="125" maxValue="1041666.7"/>
    </cacheField>
    <cacheField name="COMPROMETIDO DICIEMBRE" numFmtId="44">
      <sharedItems containsSemiMixedTypes="0" containsString="0" containsNumber="1" minValue="125" maxValue="1041666.7"/>
    </cacheField>
    <cacheField name="DEVENGADO DICIEMBRE" numFmtId="44">
      <sharedItems containsSemiMixedTypes="0" containsString="0" containsNumber="1" minValue="125" maxValue="1041666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ego Andrés Villegas Gallo" refreshedDate="44908.384922337966" createdVersion="6" refreshedVersion="6" minRefreshableVersion="3" recordCount="304">
  <cacheSource type="worksheet">
    <worksheetSource ref="A3:AW307" sheet="Corriente"/>
  </cacheSource>
  <cacheFields count="49">
    <cacheField name="PROGRAMA" numFmtId="0">
      <sharedItems/>
    </cacheField>
    <cacheField name="PROYECTO" numFmtId="0">
      <sharedItems/>
    </cacheField>
    <cacheField name="PRODUCTO" numFmtId="0">
      <sharedItems count="2">
        <s v="ARRASTRES CORRIENTES"/>
        <s v="BIENES, SERVICIOS Y LOGISTICA REQUERIDA PARA ACTIVIDADES OPERATIVAS Y ADMINISTRATIVAS"/>
      </sharedItems>
    </cacheField>
    <cacheField name="OBJETIVOS OPERATIVOS" numFmtId="0">
      <sharedItems/>
    </cacheField>
    <cacheField name="NOMBRE DEL INDICADOR" numFmtId="0">
      <sharedItems/>
    </cacheField>
    <cacheField name="META ANUAL" numFmtId="9">
      <sharedItems containsSemiMixedTypes="0" containsString="0" containsNumber="1" minValue="0.8" maxValue="1"/>
    </cacheField>
    <cacheField name="RESPONSABLE" numFmtId="0">
      <sharedItems/>
    </cacheField>
    <cacheField name="ACTIVIDAD" numFmtId="0">
      <sharedItems count="5">
        <s v="LIQUIDAR PROCESOS AÑOS ANTERIORES (ARRASTRES CORRIENTE)"/>
        <s v="GESTIONAR EL USO DE RECURSOS PARA ACTIVIDADES ADMINISTRATIVAS Y LOGISTICAS INSTITUCIONALES"/>
        <s v="GESTIONAR EL USO DE RECURSOS OPERATIVOS, AEREOS, FINANCIEROS Y TECNOLOGICOS PARA ACTIVIDADES INSTITUCIONALES"/>
        <s v="GESTIONAR EL USO DE RECURSOS PARA ACTIVIDADES DE COMUNICACION SOCIAL Y VINCULACION CON LA COMUNIDAD"/>
        <s v="GESTIONAR EL USO DE RECURSOS  PARA ACTIVIDADES DE TALENTO HUMANO"/>
      </sharedItems>
    </cacheField>
    <cacheField name="DIRECCION" numFmtId="0">
      <sharedItems count="10">
        <s v="DAL"/>
        <s v="AFEB"/>
        <s v="COMUNICACION"/>
        <s v="FINANCIERO"/>
        <s v="AVIACION"/>
        <s v="OPERACIONES"/>
        <s v="PREVENCION"/>
        <s v="TALENTO HUMANO"/>
        <s v="TECNOLOGIA"/>
        <s v="VINCULACION"/>
      </sharedItems>
    </cacheField>
    <cacheField name="SUBACTIVIDADES" numFmtId="0">
      <sharedItems/>
    </cacheField>
    <cacheField name="FUENTE" numFmtId="49">
      <sharedItems/>
    </cacheField>
    <cacheField name="PROGRAMA2" numFmtId="0">
      <sharedItems/>
    </cacheField>
    <cacheField name="PROYECTO2" numFmtId="0">
      <sharedItems/>
    </cacheField>
    <cacheField name="PRODUCTO2" numFmtId="0">
      <sharedItems/>
    </cacheField>
    <cacheField name="ACTIVIDAD2" numFmtId="0">
      <sharedItems/>
    </cacheField>
    <cacheField name="SUBACTIVIDAD" numFmtId="0">
      <sharedItems/>
    </cacheField>
    <cacheField name="TIPO" numFmtId="44">
      <sharedItems/>
    </cacheField>
    <cacheField name="CPC" numFmtId="0">
      <sharedItems containsBlank="1" containsMixedTypes="1" containsNumber="1" containsInteger="1" minValue="244900926" maxValue="36990001109"/>
    </cacheField>
    <cacheField name="PARTIDA" numFmtId="0">
      <sharedItems containsSemiMixedTypes="0" containsString="0" containsNumber="1" containsInteger="1" minValue="530101" maxValue="970101" count="71">
        <n v="530405"/>
        <n v="530813"/>
        <n v="840104"/>
        <n v="530801"/>
        <n v="530104"/>
        <n v="530101"/>
        <n v="530105"/>
        <n v="530404"/>
        <n v="530803"/>
        <n v="570102"/>
        <n v="530501"/>
        <n v="530502"/>
        <n v="530504"/>
        <n v="530209"/>
        <n v="530203"/>
        <n v="530403"/>
        <n v="530208"/>
        <n v="530301"/>
        <n v="530302"/>
        <n v="530308"/>
        <n v="530828"/>
        <n v="530805"/>
        <n v="531404"/>
        <n v="530201"/>
        <n v="530204"/>
        <n v="570201"/>
        <n v="530811"/>
        <n v="530605"/>
        <n v="530804"/>
        <n v="530826"/>
        <n v="530225"/>
        <n v="530202"/>
        <n v="530821"/>
        <n v="530415"/>
        <n v="570206"/>
        <n v="530820"/>
        <n v="530402"/>
        <n v="530812"/>
        <n v="530307"/>
        <n v="531409"/>
        <n v="840103"/>
        <n v="530207"/>
        <n v="530241"/>
        <n v="530503"/>
        <n v="530205"/>
        <n v="530822"/>
        <n v="531408"/>
        <n v="530239"/>
        <n v="530303"/>
        <n v="530304"/>
        <n v="580101"/>
        <n v="570203"/>
        <n v="530106"/>
        <n v="530226"/>
        <n v="530406"/>
        <n v="530702"/>
        <n v="530704"/>
        <n v="530802"/>
        <n v="530810"/>
        <n v="531601"/>
        <n v="970101"/>
        <n v="530823"/>
        <n v="840111"/>
        <n v="530612"/>
        <n v="530602"/>
        <n v="530819"/>
        <n v="530809"/>
        <n v="530609"/>
        <n v="530832"/>
        <n v="530701"/>
        <n v="530248"/>
      </sharedItems>
    </cacheField>
    <cacheField name="MONTO 2023" numFmtId="44">
      <sharedItems containsSemiMixedTypes="0" containsString="0" containsNumber="1" minValue="0" maxValue="1103605.6499999999"/>
    </cacheField>
    <cacheField name="MONTO 2024" numFmtId="44">
      <sharedItems containsString="0" containsBlank="1" containsNumber="1" minValue="0" maxValue="1200000"/>
    </cacheField>
    <cacheField name="MONTO 2025" numFmtId="44">
      <sharedItems containsString="0" containsBlank="1" containsNumber="1" minValue="0" maxValue="250000"/>
    </cacheField>
    <cacheField name="MONTO 2026" numFmtId="44">
      <sharedItems containsString="0" containsBlank="1" containsNumber="1" minValue="0" maxValue="108000"/>
    </cacheField>
    <cacheField name="MONTO 2027" numFmtId="44">
      <sharedItems containsString="0" containsBlank="1" containsNumber="1" minValue="0" maxValue="72000"/>
    </cacheField>
    <cacheField name="MONTO 2028" numFmtId="44">
      <sharedItems containsString="0" containsBlank="1" containsNumber="1" containsInteger="1" minValue="0" maxValue="0"/>
    </cacheField>
    <cacheField name="COMPROMETIDO ENERO" numFmtId="44">
      <sharedItems containsString="0" containsBlank="1" containsNumber="1" minValue="0" maxValue="1103605.6499999999"/>
    </cacheField>
    <cacheField name="DEVENGADO  ENERO" numFmtId="44">
      <sharedItems containsString="0" containsBlank="1" containsNumber="1" minValue="0" maxValue="648369.03"/>
    </cacheField>
    <cacheField name="COMPROMETIDO FEBRERO" numFmtId="44">
      <sharedItems containsString="0" containsBlank="1" containsNumber="1" minValue="0" maxValue="1024315.87"/>
    </cacheField>
    <cacheField name="DEVENGADO FEBRERO" numFmtId="44">
      <sharedItems containsString="0" containsBlank="1" containsNumber="1" minValue="0" maxValue="194800"/>
    </cacheField>
    <cacheField name="COMPROMETIDO MARZO" numFmtId="44">
      <sharedItems containsString="0" containsBlank="1" containsNumber="1" minValue="0" maxValue="443390"/>
    </cacheField>
    <cacheField name="DEVENGADO MARZO" numFmtId="44">
      <sharedItems containsString="0" containsBlank="1" containsNumber="1" minValue="0" maxValue="244000"/>
    </cacheField>
    <cacheField name="COMPROMETIDO ABRIL" numFmtId="44">
      <sharedItems containsString="0" containsBlank="1" containsNumber="1" minValue="0" maxValue="567557.83000000007"/>
    </cacheField>
    <cacheField name="DEVENGADO ABRIL" numFmtId="44">
      <sharedItems containsString="0" containsBlank="1" containsNumber="1" minValue="0" maxValue="166666.67000000001"/>
    </cacheField>
    <cacheField name="COMPROMETIDO MAYO" numFmtId="44">
      <sharedItems containsString="0" containsBlank="1" containsNumber="1" minValue="0" maxValue="200000"/>
    </cacheField>
    <cacheField name="DEVENGADO MAYO" numFmtId="44">
      <sharedItems containsString="0" containsBlank="1" containsNumber="1" minValue="0" maxValue="1103605.6499999999"/>
    </cacheField>
    <cacheField name="COMPROMETIDO JUNIO" numFmtId="44">
      <sharedItems containsString="0" containsBlank="1" containsNumber="1" minValue="0" maxValue="166666.66"/>
    </cacheField>
    <cacheField name="DEVENGADO JUNIO" numFmtId="44">
      <sharedItems containsString="0" containsBlank="1" containsNumber="1" minValue="0" maxValue="166666.66"/>
    </cacheField>
    <cacheField name="COMPROMETIDO JULIO" numFmtId="44">
      <sharedItems containsString="0" containsBlank="1" containsNumber="1" minValue="0" maxValue="200000"/>
    </cacheField>
    <cacheField name="DEVENGADO JULIO" numFmtId="44">
      <sharedItems containsString="0" containsBlank="1" containsNumber="1" minValue="0" maxValue="1024315.87"/>
    </cacheField>
    <cacheField name="COMPROMETIDO AGOSTO" numFmtId="44">
      <sharedItems containsString="0" containsBlank="1" containsNumber="1" minValue="0" maxValue="33600"/>
    </cacheField>
    <cacheField name="DEVENGADO AGOSTO" numFmtId="44">
      <sharedItems containsBlank="1" containsMixedTypes="1" containsNumber="1" minValue="0" maxValue="234837.19"/>
    </cacheField>
    <cacheField name="COMPROMETIDO SEPTIEMBRE" numFmtId="44">
      <sharedItems containsString="0" containsBlank="1" containsNumber="1" containsInteger="1" minValue="0" maxValue="25000"/>
    </cacheField>
    <cacheField name="DEVENGADO SEPTIEMBRE" numFmtId="44">
      <sharedItems containsString="0" containsBlank="1" containsNumber="1" minValue="0" maxValue="26470"/>
    </cacheField>
    <cacheField name="COMPROMETIDO OCTUBRE" numFmtId="44">
      <sharedItems containsString="0" containsBlank="1" containsNumber="1" minValue="0" maxValue="25000"/>
    </cacheField>
    <cacheField name="DEVENGADO OCTUBRE" numFmtId="44">
      <sharedItems containsString="0" containsBlank="1" containsNumber="1" minValue="0" maxValue="350004.63"/>
    </cacheField>
    <cacheField name="COMPROMETIDO NOVIEMBRE" numFmtId="44">
      <sharedItems containsString="0" containsBlank="1" containsNumber="1" minValue="0" maxValue="25000"/>
    </cacheField>
    <cacheField name="DEVENGADO NOVIEMBRE" numFmtId="44">
      <sharedItems containsString="0" containsBlank="1" containsNumber="1" minValue="0" maxValue="100000"/>
    </cacheField>
    <cacheField name="COMPROMETIDO DICIEMBRE" numFmtId="44">
      <sharedItems containsString="0" containsBlank="1" containsNumber="1" containsInteger="1" minValue="0" maxValue="300000"/>
    </cacheField>
    <cacheField name="DEVENGADO DICIEMBRE" numFmtId="44">
      <sharedItems containsString="0" containsBlank="1" containsNumber="1" minValue="0" maxValue="567557.830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iego Andrés Villegas Gallo" refreshedDate="44908.389937615742" createdVersion="6" refreshedVersion="6" minRefreshableVersion="3" recordCount="268">
  <cacheSource type="worksheet">
    <worksheetSource ref="A2:AW270" sheet="Inversión"/>
  </cacheSource>
  <cacheFields count="49">
    <cacheField name="PROGRAMA" numFmtId="0">
      <sharedItems/>
    </cacheField>
    <cacheField name="PROYECTO" numFmtId="0">
      <sharedItems/>
    </cacheField>
    <cacheField name="PRODUCTO" numFmtId="0">
      <sharedItems/>
    </cacheField>
    <cacheField name="OBJETIVO PROYECTO" numFmtId="0">
      <sharedItems/>
    </cacheField>
    <cacheField name="NOMBRE DEL INDICADOR" numFmtId="0">
      <sharedItems/>
    </cacheField>
    <cacheField name="META ANUAL" numFmtId="9">
      <sharedItems containsSemiMixedTypes="0" containsString="0" containsNumber="1" minValue="0.95" maxValue="1"/>
    </cacheField>
    <cacheField name="RESPONSABLE" numFmtId="0">
      <sharedItems/>
    </cacheField>
    <cacheField name="ACTIVIDAD" numFmtId="0">
      <sharedItems count="6">
        <s v="LIQUIDAR PROCESOS AÑOS ANTERIORES (ARRASTRES INVERSION)"/>
        <s v="FORTALECER EL PARQUE AUTOMOTOR PARA LA ATENCION DE EMERGENCIAS, REDUCCION DE RIESGOS DE DESASTRE Y OPERATIVIDAD DEL CBDMQ"/>
        <s v="FORTALECER LA INFRAESTRUCTURA FISICA PARA LA ATENCION DE EMERGENCIAS, REDUCCION DE RIESGOS DE DESASTRE  Y OPERATIVIDAD DEL CBDMQ"/>
        <s v="FORTALECER EL EQUIPAMIENTO PARA LA ATENCION A EMERGENCIAS Y REDUCCION DE RIESGOS DE DESASTRE"/>
        <s v="FORMAR Y ESPECIALIZAR AL PERSONAL OPERATIVO"/>
        <s v="FORTALECER LA INFRAESTRUCTURA, DESARROLLO TECNOLOGICO Y DE COMUNICACIONES PARA LA ATENCION A EMERGENCIAS, REDUCCION DE RIESGOS DE DESASTRE Y OPERATIVIDAD DEL CBDMQ"/>
      </sharedItems>
    </cacheField>
    <cacheField name="DIRECCION" numFmtId="0">
      <sharedItems count="9">
        <s v="DAL"/>
        <s v="AFEB"/>
        <s v="COMUNICACION"/>
        <s v="AVIACION"/>
        <s v="OPERACIONES"/>
        <s v="PREVENCION"/>
        <s v="TALENTO HUMANO"/>
        <s v="TECNOLOGIA"/>
        <s v="VINCULACION"/>
      </sharedItems>
    </cacheField>
    <cacheField name="SUBACTIVIDADES" numFmtId="0">
      <sharedItems/>
    </cacheField>
    <cacheField name="FUENTE" numFmtId="0">
      <sharedItems/>
    </cacheField>
    <cacheField name="PROGRAMA2" numFmtId="0">
      <sharedItems/>
    </cacheField>
    <cacheField name="PROYECTO2" numFmtId="0">
      <sharedItems/>
    </cacheField>
    <cacheField name="PRODUCTO2" numFmtId="0">
      <sharedItems/>
    </cacheField>
    <cacheField name="ACTIVIDAD2" numFmtId="0">
      <sharedItems/>
    </cacheField>
    <cacheField name="SUBACTIVIDAD" numFmtId="0">
      <sharedItems/>
    </cacheField>
    <cacheField name="TIPO" numFmtId="0">
      <sharedItems/>
    </cacheField>
    <cacheField name="CPC" numFmtId="0">
      <sharedItems containsBlank="1" containsMixedTypes="1" containsNumber="1" containsInteger="1" minValue="83990114" maxValue="9290000125"/>
    </cacheField>
    <cacheField name="PARTIDA" numFmtId="0">
      <sharedItems containsSemiMixedTypes="0" containsString="0" containsNumber="1" containsInteger="1" minValue="730105" maxValue="840512" count="33">
        <n v="730404"/>
        <n v="840104"/>
        <n v="730405"/>
        <n v="840105"/>
        <n v="750107"/>
        <n v="840201"/>
        <n v="731404"/>
        <n v="731403"/>
        <n v="840103"/>
        <n v="730402"/>
        <n v="730604"/>
        <n v="730612"/>
        <n v="730207"/>
        <n v="730813"/>
        <n v="840111"/>
        <n v="730802"/>
        <n v="840107"/>
        <n v="840113"/>
        <n v="731406"/>
        <n v="840106"/>
        <n v="840512"/>
        <n v="730805"/>
        <n v="731408"/>
        <n v="730415"/>
        <n v="840115"/>
        <n v="730611"/>
        <n v="730704"/>
        <n v="730105"/>
        <n v="730601"/>
        <n v="730701"/>
        <n v="840402"/>
        <n v="840403"/>
        <n v="750106"/>
      </sharedItems>
    </cacheField>
    <cacheField name="MONTO TOTAL 2023" numFmtId="44">
      <sharedItems containsSemiMixedTypes="0" containsString="0" containsNumber="1" minValue="0" maxValue="3204800"/>
    </cacheField>
    <cacheField name="MONTO  2024" numFmtId="44">
      <sharedItems containsString="0" containsBlank="1" containsNumber="1" minValue="0" maxValue="19085484.889999997"/>
    </cacheField>
    <cacheField name="MONTO 2025" numFmtId="44">
      <sharedItems containsString="0" containsBlank="1" containsNumber="1" minValue="0" maxValue="1205000"/>
    </cacheField>
    <cacheField name="MONTO 2026" numFmtId="44">
      <sharedItems containsString="0" containsBlank="1" containsNumber="1" minValue="0" maxValue="70000"/>
    </cacheField>
    <cacheField name="MONTO 2027" numFmtId="44">
      <sharedItems containsString="0" containsBlank="1" containsNumber="1" minValue="0" maxValue="70000"/>
    </cacheField>
    <cacheField name="MONTO 2028" numFmtId="44">
      <sharedItems containsString="0" containsBlank="1" containsNumber="1" containsInteger="1" minValue="0" maxValue="70000"/>
    </cacheField>
    <cacheField name="COMPROMETIDO ENERO" numFmtId="44">
      <sharedItems containsSemiMixedTypes="0" containsString="0" containsNumber="1" minValue="0" maxValue="2345873.39"/>
    </cacheField>
    <cacheField name="DEVENGADO  ENERO" numFmtId="44">
      <sharedItems containsSemiMixedTypes="0" containsString="0" containsNumber="1" minValue="0" maxValue="49999"/>
    </cacheField>
    <cacheField name="COMPROMETIDO FEBRERO" numFmtId="44">
      <sharedItems containsSemiMixedTypes="0" containsString="0" containsNumber="1" minValue="0" maxValue="1499960.0000000002"/>
    </cacheField>
    <cacheField name="DEVENGADO FEBRERO" numFmtId="44">
      <sharedItems containsSemiMixedTypes="0" containsString="0" containsNumber="1" minValue="0" maxValue="366528.74"/>
    </cacheField>
    <cacheField name="COMPROMETIDO MARZO" numFmtId="44">
      <sharedItems containsSemiMixedTypes="0" containsString="0" containsNumber="1" minValue="0" maxValue="3204800"/>
    </cacheField>
    <cacheField name="DEVENGADO MARZO" numFmtId="44">
      <sharedItems containsSemiMixedTypes="0" containsString="0" containsNumber="1" minValue="0" maxValue="450000"/>
    </cacheField>
    <cacheField name="COMPROMETIDO ABRIL" numFmtId="44">
      <sharedItems containsSemiMixedTypes="0" containsString="0" containsNumber="1" minValue="0" maxValue="481600.00000000006"/>
    </cacheField>
    <cacheField name="DEVENGADO ABRIL" numFmtId="44">
      <sharedItems containsSemiMixedTypes="0" containsString="0" containsNumber="1" minValue="0" maxValue="1340555.75"/>
    </cacheField>
    <cacheField name="COMPROMETIDO MAYO" numFmtId="44">
      <sharedItems containsSemiMixedTypes="0" containsString="0" containsNumber="1" minValue="0" maxValue="772560"/>
    </cacheField>
    <cacheField name="DEVENGADO MAYO" numFmtId="44">
      <sharedItems containsSemiMixedTypes="0" containsString="0" containsNumber="1" minValue="0" maxValue="160160"/>
    </cacheField>
    <cacheField name="COMPROMETIDO JUNIO" numFmtId="44">
      <sharedItems containsSemiMixedTypes="0" containsString="0" containsNumber="1" minValue="0" maxValue="200000"/>
    </cacheField>
    <cacheField name="DEVENGADO JUNIO" numFmtId="44">
      <sharedItems containsSemiMixedTypes="0" containsString="0" containsNumber="1" minValue="0" maxValue="1154249.99"/>
    </cacheField>
    <cacheField name="COMPROMETIDO JULIO" numFmtId="44">
      <sharedItems containsSemiMixedTypes="0" containsString="0" containsNumber="1" containsInteger="1" minValue="0" maxValue="275000"/>
    </cacheField>
    <cacheField name="DEVENGADO JULIO" numFmtId="44">
      <sharedItems containsSemiMixedTypes="0" containsString="0" containsNumber="1" minValue="0" maxValue="2345873.39"/>
    </cacheField>
    <cacheField name="COMPROMETIDO AGOSTO" numFmtId="44">
      <sharedItems containsSemiMixedTypes="0" containsString="0" containsNumber="1" containsInteger="1" minValue="0" maxValue="150000"/>
    </cacheField>
    <cacheField name="DEVENGADO AGOSTO" numFmtId="44">
      <sharedItems containsSemiMixedTypes="0" containsString="0" containsNumber="1" minValue="0" maxValue="1499960.0000000002"/>
    </cacheField>
    <cacheField name="COMPROMETIDO SEPTIEMBRE" numFmtId="44">
      <sharedItems containsSemiMixedTypes="0" containsString="0" containsNumber="1" containsInteger="1" minValue="0" maxValue="49532"/>
    </cacheField>
    <cacheField name="DEVENGADO SEPTIEMBRE" numFmtId="44">
      <sharedItems containsSemiMixedTypes="0" containsString="0" containsNumber="1" minValue="0" maxValue="730000"/>
    </cacheField>
    <cacheField name="COMPROMETIDO OCTUBRE" numFmtId="44">
      <sharedItems containsSemiMixedTypes="0" containsString="0" containsNumber="1" containsInteger="1" minValue="0" maxValue="0"/>
    </cacheField>
    <cacheField name="DEVENGADO OCTUBRE" numFmtId="44">
      <sharedItems containsSemiMixedTypes="0" containsString="0" containsNumber="1" minValue="0" maxValue="1067640"/>
    </cacheField>
    <cacheField name="COMPROMETIDO NOVIEMBRE" numFmtId="44">
      <sharedItems containsSemiMixedTypes="0" containsString="0" containsNumber="1" containsInteger="1" minValue="0" maxValue="0"/>
    </cacheField>
    <cacheField name="DEVENGADO NOVIEMBRE" numFmtId="44">
      <sharedItems containsSemiMixedTypes="0" containsString="0" containsNumber="1" minValue="0" maxValue="481600.00000000006"/>
    </cacheField>
    <cacheField name="COMPROMETIDO DICIEMBRE" numFmtId="44">
      <sharedItems containsSemiMixedTypes="0" containsString="0" containsNumber="1" containsInteger="1" minValue="0" maxValue="0"/>
    </cacheField>
    <cacheField name="DEVENGADO DICIEMBRE" numFmtId="44">
      <sharedItems containsSemiMixedTypes="0" containsString="0" containsNumber="1" minValue="0" maxValue="320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8"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LIQUIDAR PROCESOS AÑOS ANTERIORES (ARRASTRES INVERSION)"/>
    <x v="0"/>
    <s v="IMPLEMENTACION DE UN SISTEMA DE REMOCION DE HUMO Y DEPURACION DE GASES DE ESCAPE EN EL TALLER DE LA UNIDAD DE MECANICA"/>
    <s v="002"/>
    <s v="GR"/>
    <s v="01"/>
    <s v="AR"/>
    <s v="006"/>
    <s v="D01"/>
    <s v="I"/>
    <m/>
    <n v="730404"/>
    <n v="20404.919999999998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LIQUIDAR PROCESOS AÑOS ANTERIORES (ARRASTRES INVERSION)"/>
    <x v="0"/>
    <s v="IMPLEMENTACION DE UN SISTEMA DE REMOCION DE HUMO Y DEPURACION DE GASES DE ESCAPE EN EL TALLER DE LA UNIDAD DE MECANICA"/>
    <s v="002"/>
    <s v="GR"/>
    <s v="01"/>
    <s v="AR"/>
    <s v="006"/>
    <s v="D01"/>
    <s v="I"/>
    <m/>
    <n v="840104"/>
    <n v="20404.919999999998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EL PARQUE AUTOMOTOR PARA LA ATENCION DE EMERGENCIAS, REDUCCION DE RIESGOS DE DESASTRE Y OPERATIVIDAD DEL CBDMQ"/>
    <x v="0"/>
    <s v="ADQUISICION DE CAMIONETAS INSTITUCIONALES "/>
    <s v="002"/>
    <s v="GR"/>
    <s v="01"/>
    <s v="VH"/>
    <s v="002"/>
    <s v="D01"/>
    <s v="I"/>
    <n v="4911300240"/>
    <n v="730405"/>
    <n v="20000"/>
    <n v="70000"/>
    <n v="70000"/>
    <n v="70000"/>
    <n v="70000"/>
    <n v="7000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EL PARQUE AUTOMOTOR PARA LA ATENCION DE EMERGENCIAS, REDUCCION DE RIESGOS DE DESASTRE Y OPERATIVIDAD DEL CBDMQ"/>
    <x v="0"/>
    <s v="ADQUISICION DE CAMIONETAS INSTITUCIONALES "/>
    <s v="002"/>
    <s v="GR"/>
    <s v="01"/>
    <s v="VH"/>
    <s v="002"/>
    <s v="D01"/>
    <s v="I"/>
    <n v="4911300240"/>
    <n v="840105"/>
    <n v="7300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LIQUIDAR PROCESOS AÑOS ANTERIORES (ARRASTRES INVERSION)"/>
    <x v="0"/>
    <s v="ADQUISICION DE CAMIONETAS PARA EL CBDMQ (VIGENCIA TECNOLOGICA)"/>
    <s v="002"/>
    <s v="GR"/>
    <s v="01"/>
    <s v="AR"/>
    <s v="006"/>
    <s v="D02"/>
    <s v="I"/>
    <m/>
    <n v="730405"/>
    <n v="16082.33"/>
    <n v="16435.07"/>
    <n v="14023.8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LIQUIDAR PROCESOS AÑOS ANTERIORES (ARRASTRES INVERSION)"/>
    <x v="0"/>
    <s v="CONSTRUCCION DE LA ESTACION DE BOMBEROS EN LA PARROQUIA DE PERUCHO"/>
    <s v="002"/>
    <s v="GR"/>
    <s v="01"/>
    <s v="AR"/>
    <s v="006"/>
    <s v="D03"/>
    <s v="I"/>
    <m/>
    <n v="750107"/>
    <n v="599779.81999999995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LIQUIDAR PROCESOS AÑOS ANTERIORES (ARRASTRES INVERSION)"/>
    <x v="0"/>
    <s v="CONSTRUCCION DE LA INFRAESTRUCTURA PARA SOPORTE LOGISTICO Y ADMINISTRATIVO DEL CBDMQ"/>
    <s v="002"/>
    <s v="GR"/>
    <s v="01"/>
    <s v="AR"/>
    <s v="006"/>
    <s v="D04"/>
    <s v="I"/>
    <m/>
    <n v="750107"/>
    <n v="707338.26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LIQUIDAR PROCESOS AÑOS ANTERIORES (ARRASTRES INVERSION)"/>
    <x v="0"/>
    <s v="AMPLIACION DE BODEGAS Y ADECUACION DE AREAS EXTERIORES EN CARAPUNGO"/>
    <s v="002"/>
    <s v="GR"/>
    <s v="01"/>
    <s v="AR"/>
    <s v="006"/>
    <s v="D05"/>
    <s v="I"/>
    <m/>
    <n v="750107"/>
    <n v="131966.18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CONSTRUCCION DE LA ESTACION DE BOMBEROS EN EL SECTOR DEL BEATERIO"/>
    <s v="002"/>
    <s v="GR"/>
    <s v="01"/>
    <s v="CN"/>
    <s v="004"/>
    <s v="D01"/>
    <s v="I"/>
    <n v="541120014"/>
    <n v="750107"/>
    <n v="0"/>
    <n v="58000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CONSTRUCCION DEL CENTRO LOGISTICO PARA EL GRUPO USAR"/>
    <s v="002"/>
    <s v="GR"/>
    <s v="01"/>
    <s v="CN"/>
    <s v="004"/>
    <s v="D02"/>
    <s v="I"/>
    <n v="541120014"/>
    <n v="750107"/>
    <n v="48000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CONSTRUCCION DE AREA RECREATIVA PARA X1 , X24, X25  Y ACADEMIA"/>
    <s v="002"/>
    <s v="GR"/>
    <s v="01"/>
    <s v="CN"/>
    <s v="004"/>
    <s v="D03"/>
    <s v="I"/>
    <m/>
    <n v="750107"/>
    <n v="45000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ADQUISICION E INSTALACION DE SISTEMAS DE BOMBAS DE CALOR PARA ESTACIONES"/>
    <s v="002"/>
    <s v="GR"/>
    <s v="01"/>
    <s v="CN"/>
    <s v="004"/>
    <s v="D04"/>
    <s v="I"/>
    <n v="448170011"/>
    <n v="840104"/>
    <n v="10000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ADQUISICION DE TERRENO PARA ESTACION NANEGALITO"/>
    <s v="002"/>
    <s v="GR"/>
    <s v="01"/>
    <s v="CN"/>
    <s v="004"/>
    <s v="D05"/>
    <s v="I"/>
    <n v="522000012"/>
    <n v="840201"/>
    <n v="40000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ADQUISICION DE TERRENO SECTOR AV. MARISCAL SUCRE"/>
    <s v="002"/>
    <s v="GR"/>
    <s v="01"/>
    <s v="CN"/>
    <s v="004"/>
    <s v="D06"/>
    <s v="I"/>
    <n v="522000012"/>
    <n v="840201"/>
    <n v="0"/>
    <n v="75000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ADQUISICION DE TERRENO SECTOR  LLANO GRANDE"/>
    <s v="002"/>
    <s v="GR"/>
    <s v="01"/>
    <s v="CN"/>
    <s v="004"/>
    <s v="D07"/>
    <s v="I"/>
    <n v="522000012"/>
    <n v="840201"/>
    <n v="0"/>
    <n v="35000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ADQUISICION DE TERRENO SECTOR JUAN LEON MERA"/>
    <s v="002"/>
    <s v="GR"/>
    <s v="01"/>
    <s v="CN"/>
    <s v="004"/>
    <s v="D08"/>
    <s v="I"/>
    <n v="522000012"/>
    <n v="840201"/>
    <n v="0"/>
    <n v="62000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CONSTRUCCION DE LA ESTACION DE BOMBEROS X22 NANEGALITO INCLUYE CENTRO DE ENTRENAMIENTO"/>
    <s v="002"/>
    <s v="GR"/>
    <s v="01"/>
    <s v="CN"/>
    <s v="004"/>
    <s v="D09"/>
    <s v="I"/>
    <n v="541120014"/>
    <n v="750107"/>
    <n v="0"/>
    <n v="168000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CONSTRUCCION DE LA ESTACION DE BOMBEROS EN EL SECTOR AV. MARISCAL SUCRE"/>
    <s v="002"/>
    <s v="GR"/>
    <s v="01"/>
    <s v="CN"/>
    <s v="004"/>
    <s v="D10"/>
    <s v="I"/>
    <n v="541120014"/>
    <n v="750107"/>
    <n v="0"/>
    <n v="68000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CONSTRUCCION DE LA ESTACION DE BOMBEROS EN EL SECTOR LLANO GRANDE"/>
    <s v="002"/>
    <s v="GR"/>
    <s v="01"/>
    <s v="CN"/>
    <s v="004"/>
    <s v="D11"/>
    <s v="I"/>
    <n v="541120014"/>
    <n v="750107"/>
    <n v="0"/>
    <n v="68000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ADQUISICION DE EQUIPO Y MAQUINARIA PARA MANTENIMIENTOS DE INFRAESTRUCTURA POR ADMINISTRACION DIRECTA"/>
    <s v="002"/>
    <s v="GR"/>
    <s v="01"/>
    <s v="CN"/>
    <s v="004"/>
    <s v="D12"/>
    <s v="I"/>
    <m/>
    <n v="731404"/>
    <n v="7186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ADQUISICION DE MOBILIARIO PARA LAS DEPENDENCIAS DEL CBDMQ MEDIANTE CATALOGO ELECTRONICO"/>
    <s v="002"/>
    <s v="GR"/>
    <s v="01"/>
    <s v="CN"/>
    <s v="004"/>
    <s v="D13"/>
    <s v="I"/>
    <n v="3814019111"/>
    <n v="731403"/>
    <n v="15000"/>
    <n v="1500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ADECUACION Y MANTENIMIENTO DEL AREA DE COCINA EN LAS DEPENDENCIAS DEL CBDMQ "/>
    <s v="002"/>
    <s v="GR"/>
    <s v="01"/>
    <s v="CN"/>
    <s v="004"/>
    <s v="D14"/>
    <s v="I"/>
    <m/>
    <n v="840103"/>
    <n v="6000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ADQUISICION E INSTALACION DE CORTINAS PARA LAS DEPENDENCIA DEL CBDMQ "/>
    <s v="002"/>
    <s v="GR"/>
    <s v="01"/>
    <s v="CN"/>
    <s v="004"/>
    <s v="D15"/>
    <s v="I"/>
    <n v="271300011"/>
    <n v="730402"/>
    <n v="70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LIQUIDAR PROCESOS AÑOS ANTERIORES (ARRASTRES INVERSION)"/>
    <x v="0"/>
    <s v="CONSTRUCCION DEL CENTRO MEDICO NORTE Y AREA DE INSPECCIONES"/>
    <s v="002"/>
    <s v="GR"/>
    <s v="01"/>
    <s v="AR"/>
    <s v="006"/>
    <s v="D06"/>
    <s v="I"/>
    <m/>
    <n v="750107"/>
    <n v="488108.02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FISCALIZACION DE LA CONSTRUCCION DE LA NUEVA ACADEMIA DE FORMACION Y ESPECIALIZACION DE BOMBEROS"/>
    <s v="002"/>
    <s v="GR"/>
    <s v="01"/>
    <s v="CN"/>
    <s v="004"/>
    <s v="D16"/>
    <s v="I"/>
    <n v="83990114"/>
    <n v="730604"/>
    <n v="394032.81000000006"/>
    <n v="394032.81000000006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CONSTRUCCION DE LA NUEVA ACADEMIA DE FORMACION Y ESPECIALIZACION DE BOMBEROS"/>
    <s v="002"/>
    <s v="GR"/>
    <s v="01"/>
    <s v="CN"/>
    <s v="004"/>
    <s v="D17"/>
    <s v="I"/>
    <n v="541290211"/>
    <n v="750107"/>
    <n v="1696857.4200000004"/>
    <n v="19085484.889999997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CONSTRUCCION DE LA ESTACION DE BOMBEROS EL BATAN (SHYRIS)"/>
    <s v="002"/>
    <s v="GR"/>
    <s v="01"/>
    <s v="CN"/>
    <s v="004"/>
    <s v="D18"/>
    <s v="I"/>
    <n v="541120014"/>
    <n v="840201"/>
    <n v="0"/>
    <n v="75000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ADQUISICION DE ARMARIOS METALICOS PARA EL PERSONAL OPERATIVO DEL CBDMQ"/>
    <s v="002"/>
    <s v="GR"/>
    <s v="01"/>
    <s v="CN"/>
    <s v="004"/>
    <s v="D19"/>
    <s v="I"/>
    <n v="3812200152"/>
    <n v="840103"/>
    <n v="19000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LA INFRAESTRUCTURA FISICA PARA LA ATENCION DE EMERGENCIAS, REDUCCION DE RIESGOS DE DESASTRE  Y OPERATIVIDAD DEL CBDMQ"/>
    <x v="0"/>
    <s v="ADQUISICION DE MOBILIARIO PARA LAS DEPENDENCIAS CBDMQ NO CATALOGADOS"/>
    <s v="002"/>
    <s v="GR"/>
    <s v="01"/>
    <s v="CN"/>
    <s v="004"/>
    <s v="D20"/>
    <s v="I"/>
    <m/>
    <n v="731403"/>
    <n v="56715.4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EL PARQUE AUTOMOTOR PARA LA ATENCION DE EMERGENCIAS, REDUCCION DE RIESGOS DE DESASTRE Y OPERATIVIDAD DEL CBDMQ"/>
    <x v="0"/>
    <s v="ADQUISICION DE CAMIONES DE CARGA PARA TRASLADO DE BIENES DEL CBDMQ "/>
    <s v="002"/>
    <s v="GR"/>
    <s v="01"/>
    <s v="VH"/>
    <s v="002"/>
    <s v="D02"/>
    <s v="I"/>
    <m/>
    <n v="840105"/>
    <n v="17500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FORTALECER EL PARQUE AUTOMOTOR PARA LA ATENCION DE EMERGENCIAS, REDUCCION DE RIESGOS DE DESASTRE Y OPERATIVIDAD DEL CBDMQ"/>
    <x v="0"/>
    <s v="ADQUISICION DE CAMIONES DE CARGA PARA TRASLADO DE BIENES DEL CBDMQ "/>
    <s v="002"/>
    <s v="GR"/>
    <s v="01"/>
    <s v="VH"/>
    <s v="002"/>
    <s v="D02"/>
    <s v="I"/>
    <m/>
    <n v="730405"/>
    <n v="3000"/>
    <n v="3000"/>
    <n v="3000"/>
    <n v="3000"/>
    <n v="300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FORTALECER EL EQUIPAMIENTO PARA LA ATENCION A EMERGENCIAS Y REDUCCION DE RIESGOS DE DESASTRE"/>
    <x v="1"/>
    <s v="ADQUISICION DE SIMULADORES DE INCENDIOS ESTRUCTURALES Y DE ENTRADA SEGURA"/>
    <s v="002"/>
    <s v="GR"/>
    <s v="01"/>
    <s v="EQ"/>
    <s v="001"/>
    <s v="E01"/>
    <s v="I"/>
    <n v="4292100118"/>
    <n v="840104"/>
    <n v="0"/>
    <n v="448000.00000000006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FORTALECER EL EQUIPAMIENTO PARA LA ATENCION A EMERGENCIAS Y REDUCCION DE RIESGOS DE DESASTRE"/>
    <x v="1"/>
    <s v="ADQUISICION DE KITS PARA PRACTICAS CON EXTINTORES "/>
    <s v="002"/>
    <s v="GR"/>
    <s v="01"/>
    <s v="EQ"/>
    <s v="001"/>
    <s v="E02"/>
    <s v="I"/>
    <n v="429310121"/>
    <n v="840104"/>
    <n v="750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APACITACION ESPECIALIZADA EN EL EXTERIOR PARA EL PERSONAL OPERATIVO DEL CBDMQ"/>
    <s v="002"/>
    <s v="GR"/>
    <s v="01"/>
    <s v="FE"/>
    <s v="003"/>
    <s v="E01"/>
    <s v="I"/>
    <n v="9290000125"/>
    <n v="730612"/>
    <n v="40000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ENTRENAMIENTO PARA EL ANALISIS DE ESTRES DE VOZ CVSA PARA PRUEBAS DE CONTROL Y CONFIANZA"/>
    <s v="002"/>
    <s v="GR"/>
    <s v="01"/>
    <s v="FE"/>
    <s v="003"/>
    <s v="E02"/>
    <s v="I"/>
    <m/>
    <n v="730612"/>
    <n v="750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APACITACION NORMA NFPA 1500 Y 1521"/>
    <s v="002"/>
    <s v="GR"/>
    <s v="01"/>
    <s v="FE"/>
    <s v="003"/>
    <s v="E03"/>
    <s v="I"/>
    <m/>
    <n v="730612"/>
    <n v="72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FORTALECER EL EQUIPAMIENTO PARA LA ATENCION A EMERGENCIAS Y REDUCCION DE RIESGOS DE DESASTRE"/>
    <x v="1"/>
    <s v="ADQUISICION DE MUÑECO DE ARRASTRE PARA PRUEBAS BOMBERILES"/>
    <s v="002"/>
    <s v="GR"/>
    <s v="01"/>
    <s v="EQ"/>
    <s v="001"/>
    <s v="E03"/>
    <s v="I"/>
    <n v="385200011"/>
    <n v="840104"/>
    <n v="75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LIQUIDAR PROCESOS AÑOS ANTERIORES (ARRASTRES INVERSION)"/>
    <x v="1"/>
    <s v="ADQUISICION DE EQUIPO DE ATENCION DE APH PARA CAPACITACION"/>
    <s v="002"/>
    <s v="GR"/>
    <s v="01"/>
    <s v="AR"/>
    <s v="006"/>
    <s v="E01"/>
    <s v="I"/>
    <m/>
    <n v="840104"/>
    <n v="194992.07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LIQUIDAR PROCESOS AÑOS ANTERIORES (ARRASTRES INVERSION)"/>
    <x v="1"/>
    <s v="ADQUISICION DE BUSES PARA EL CBDMQ"/>
    <s v="002"/>
    <s v="GR"/>
    <s v="01"/>
    <s v="AR"/>
    <s v="006"/>
    <s v="E02"/>
    <s v="I"/>
    <m/>
    <n v="840105"/>
    <n v="331250.01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LIQUIDAR PROCESOS AÑOS ANTERIORES (ARRASTRES INVERSION)"/>
    <x v="1"/>
    <s v="ADQUISICION DE BUSES PARA EL CBDMQ (VIGENCIA TECNOLOGICA)"/>
    <s v="002"/>
    <s v="GR"/>
    <s v="01"/>
    <s v="AR"/>
    <s v="006"/>
    <s v="E02"/>
    <s v="I"/>
    <m/>
    <n v="840105"/>
    <n v="4480"/>
    <n v="4000"/>
    <n v="4000"/>
    <n v="4000"/>
    <n v="400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LIQUIDAR PROCESOS AÑOS ANTERIORES (ARRASTRES INVERSION)"/>
    <x v="1"/>
    <s v="CAPACITACION ESPECIALIZADA PARA EL PERSONAL OPERATIVO DEL CBDMQ"/>
    <s v="002"/>
    <s v="GR"/>
    <s v="01"/>
    <s v="AR"/>
    <s v="006"/>
    <s v="E03"/>
    <s v="I"/>
    <m/>
    <n v="730612"/>
    <n v="3795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LIQUIDAR PROCESOS AÑOS ANTERIORES (ARRASTRES INVERSION)"/>
    <x v="1"/>
    <s v="CURSO EN EL AREA CIENCIAS DE LA TIERRA"/>
    <s v="002"/>
    <s v="GR"/>
    <s v="01"/>
    <s v="AR"/>
    <s v="006"/>
    <s v="E04"/>
    <s v="I"/>
    <m/>
    <n v="730612"/>
    <n v="11278.2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LIQUIDAR PROCESOS AÑOS ANTERIORES (ARRASTRES INVERSION)"/>
    <x v="1"/>
    <s v="CURSO DE GERENCIA Y GESTION ADMINISTRATIVA PARA ASCENSOS"/>
    <s v="002"/>
    <s v="GR"/>
    <s v="01"/>
    <s v="AR"/>
    <s v="006"/>
    <s v="E05"/>
    <s v="I"/>
    <m/>
    <n v="730612"/>
    <n v="395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LIQUIDAR PROCESOS AÑOS ANTERIORES (ARRASTRES INVERSION)"/>
    <x v="1"/>
    <s v="CERTIFICACION CARGA EXTERNA EN HELICOPTERO"/>
    <s v="002"/>
    <s v="GR"/>
    <s v="01"/>
    <s v="AR"/>
    <s v="006"/>
    <s v="E06"/>
    <s v="I"/>
    <m/>
    <n v="730612"/>
    <n v="990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LIQUIDAR PROCESOS AÑOS ANTERIORES (ARRASTRES INVERSION)"/>
    <x v="1"/>
    <s v="PROGRAMA DE ATENCION PREHOSPITALARIA AVANZADA"/>
    <s v="002"/>
    <s v="GR"/>
    <s v="01"/>
    <s v="AR"/>
    <s v="006"/>
    <s v="E07"/>
    <s v="I"/>
    <m/>
    <n v="730612"/>
    <n v="49999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s v="LIQUIDAR PROCESOS AÑOS ANTERIORES (ARRASTRES INVERSION)"/>
    <x v="1"/>
    <s v="CURSO DE FORMACION Y CAPACITACION_x000a_AVANZADA PARA EL PERSONAL DE PILOTOS DEL CBDMQ"/>
    <s v="002"/>
    <s v="GR"/>
    <s v="01"/>
    <s v="AR"/>
    <s v="006"/>
    <s v="E08"/>
    <s v="I"/>
    <m/>
    <n v="730612"/>
    <n v="91223.45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URSO MODELADO 3D"/>
    <s v="002"/>
    <s v="GR"/>
    <s v="01"/>
    <s v="FE"/>
    <s v="003"/>
    <s v="E04"/>
    <s v="I"/>
    <m/>
    <n v="730612"/>
    <n v="480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URSO ELECTRONICA"/>
    <s v="002"/>
    <s v="GR"/>
    <s v="01"/>
    <s v="FE"/>
    <s v="003"/>
    <s v="E05"/>
    <s v="I"/>
    <m/>
    <n v="730612"/>
    <n v="395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URSO DE FOTOGRAFIA PROFESIONAL APLICADA A IMAGENES CON DRONES"/>
    <s v="002"/>
    <s v="GR"/>
    <s v="01"/>
    <s v="FE"/>
    <s v="003"/>
    <s v="E06"/>
    <s v="I"/>
    <m/>
    <n v="730612"/>
    <n v="672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URSO DE COMBATE AEREO INCENDIOS FORESTALES "/>
    <s v="002"/>
    <s v="GR"/>
    <s v="01"/>
    <s v="FE"/>
    <s v="003"/>
    <s v="E07"/>
    <s v="I"/>
    <m/>
    <n v="730612"/>
    <n v="3000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URSO TERMOGRAFIA"/>
    <s v="002"/>
    <s v="GR"/>
    <s v="01"/>
    <s v="FE"/>
    <s v="003"/>
    <s v="E08"/>
    <s v="I"/>
    <m/>
    <n v="730612"/>
    <n v="750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URSO DE OPERACIONES PERSONAL ATENCION PREHOSPITALARIA"/>
    <s v="002"/>
    <s v="GR"/>
    <s v="01"/>
    <s v="FE"/>
    <s v="003"/>
    <s v="E09"/>
    <s v="I"/>
    <m/>
    <n v="730612"/>
    <n v="378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URSO PARA HABILITACION DE INSTRUCTORES DE VUELO VALIDADO POR DGAC"/>
    <s v="002"/>
    <s v="GR"/>
    <s v="01"/>
    <s v="FE"/>
    <s v="003"/>
    <s v="E10"/>
    <s v="I"/>
    <m/>
    <n v="730612"/>
    <n v="2000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URSO DE INGLES TECNICO PARA EL PERSONAL PARAMEDICO DE LA DAB"/>
    <s v="002"/>
    <s v="GR"/>
    <s v="01"/>
    <s v="FE"/>
    <s v="003"/>
    <s v="E11"/>
    <s v="I"/>
    <m/>
    <n v="730612"/>
    <n v="3000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URSO DE FORMACION Y CAPACITACION DE MECANICOS DE HELICOPTEROS"/>
    <s v="002"/>
    <s v="GR"/>
    <s v="01"/>
    <s v="FE"/>
    <s v="003"/>
    <s v="E12"/>
    <s v="I"/>
    <m/>
    <n v="730612"/>
    <n v="5000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APACITACION SISTEMAS ELECTRICOS CLASE 1 ANTIEXPLOSION"/>
    <s v="002"/>
    <s v="GR"/>
    <s v="01"/>
    <s v="FE"/>
    <s v="003"/>
    <s v="E13"/>
    <s v="I"/>
    <m/>
    <n v="730612"/>
    <n v="10357.58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s v="FORMAR Y ESPECIALIZAR AL PERSONAL OPERATIVO"/>
    <x v="1"/>
    <s v="CERTIFICACION NFPA EN LAS NORMAS NFPA 13,25,72 y 600"/>
    <s v="002"/>
    <s v="GR"/>
    <s v="01"/>
    <s v="FE"/>
    <s v="003"/>
    <s v="E14"/>
    <s v="I"/>
    <m/>
    <n v="730612"/>
    <n v="219856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ANA MARIA CORRAL"/>
    <s v="FORMAR Y ESPECIALIZAR AL PERSONAL OPERATIVO"/>
    <x v="2"/>
    <s v="FORTALECIMIENTO DE LAS CAPACIDADES COMUNICACIONALES DE VOCEROS INSTITUCIONALES"/>
    <s v="002"/>
    <s v="GR"/>
    <s v="01"/>
    <s v="FE"/>
    <s v="003"/>
    <s v="C01"/>
    <s v="I"/>
    <n v="929000014"/>
    <n v="730612"/>
    <n v="150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NA MARIA CORRAL"/>
    <s v="LIQUIDAR PROCESOS AÑOS ANTERIORES (ARRASTRES INVERSION)"/>
    <x v="2"/>
    <s v="CONTRATACION DE UNA AGENCIA DE PUBLICIDAD PARA GESTIONAR LA PUBLICACION DE ANUNCIOS INSTITUCIONALES EN MEDIOS DE COMUNICACION MASIVOS, NO TRADICIONALES Y DIGITALES"/>
    <s v="002"/>
    <s v="GR"/>
    <s v="01"/>
    <s v="AR"/>
    <s v="006"/>
    <s v="C01"/>
    <s v="I"/>
    <n v="836100011"/>
    <n v="730207"/>
    <n v="11325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ADQUISICION DE AREONAVES NO TRIPULADAS, SENSORES,ACCESORIOS Y REPUESTOS"/>
    <s v="002"/>
    <s v="GR"/>
    <s v="01"/>
    <s v="EQ"/>
    <s v="001"/>
    <s v="A01"/>
    <s v="I"/>
    <s v="482200014"/>
    <n v="840104"/>
    <n v="77552.800000000003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ADQUISICION DE AREONAVES NO TRIPULADAS, SENSORES,ACCESORIOS Y REPUESTOS"/>
    <s v="002"/>
    <s v="GR"/>
    <s v="01"/>
    <s v="EQ"/>
    <s v="001"/>
    <s v="A01"/>
    <s v="I"/>
    <s v="482200014"/>
    <n v="730813"/>
    <n v="9447.2000000000007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ADQUISICION DE ESTACIONES METEROLOGICAS"/>
    <s v="002"/>
    <s v="GR"/>
    <s v="01"/>
    <s v="EQ"/>
    <s v="001"/>
    <s v="A02"/>
    <s v="I"/>
    <s v="482120029"/>
    <n v="840104"/>
    <n v="20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ADQUISICION DE GRUA DE ENTRENAMIENTO DE RESCATE AEREO"/>
    <s v="002"/>
    <s v="GR"/>
    <s v="01"/>
    <s v="EQ"/>
    <s v="001"/>
    <s v="A03"/>
    <s v="I"/>
    <s v="435200311"/>
    <n v="840104"/>
    <n v="7502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ADQUISICION DE GANCHO Y PUNTO DE ANCLAJE PARA CARGA EXTERNA PARA HELICOPTERO A109K2 (CARGO HOOK)"/>
    <s v="002"/>
    <s v="GR"/>
    <s v="01"/>
    <s v="EQ"/>
    <s v="001"/>
    <s v="A04"/>
    <s v="I"/>
    <s v="429921712"/>
    <n v="840104"/>
    <n v="160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ADQUISICION DE DISPOSITIVOS PARA CARGA EXTERNA PARA HELICOPTERO A109K2"/>
    <s v="002"/>
    <s v="GR"/>
    <s v="01"/>
    <s v="EQ"/>
    <s v="001"/>
    <s v="A05"/>
    <s v="I"/>
    <s v="442170313"/>
    <n v="840111"/>
    <n v="200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ADQUISICION DE UNIDAD DE PODER PORTATIL Y EQUIPO PARA LIMPIEZA DE COMPRESORES DE MOTORES PARA HELICOPTERO A109K2"/>
    <s v="002"/>
    <s v="GR"/>
    <s v="01"/>
    <s v="EQ"/>
    <s v="001"/>
    <s v="A06"/>
    <s v="I"/>
    <s v="496400911"/>
    <n v="840104"/>
    <n v="1953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ADQUISICION MODULO 4 PARA EL MOTOR DE LA AERONAVE A109K2"/>
    <s v="002"/>
    <s v="GR"/>
    <s v="01"/>
    <s v="EQ"/>
    <s v="001"/>
    <s v="A07"/>
    <s v="I"/>
    <s v="496400911"/>
    <n v="840111"/>
    <n v="120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ADQUISICION DE EQUIPO SHORT HAUL PARA HELICOPTERO A109K2"/>
    <s v="002"/>
    <s v="GR"/>
    <s v="01"/>
    <s v="EQ"/>
    <s v="001"/>
    <s v="A08"/>
    <s v="I"/>
    <s v="442170313"/>
    <n v="840111"/>
    <n v="70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ADQUISICION DE MORRAL PARA TRANSPORTE DE AERONAVES NO TRIPULADAS EN AREAS AGRESTES"/>
    <s v="002"/>
    <s v="GR"/>
    <s v="01"/>
    <s v="EQ"/>
    <s v="001"/>
    <s v="A09"/>
    <s v="I"/>
    <s v="392150114"/>
    <n v="730802"/>
    <n v="45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EQUIPO DE MONITOREO Y CONTROL DE CARGA EXTERNA"/>
    <s v="002"/>
    <s v="GR"/>
    <s v="01"/>
    <s v="EQ"/>
    <s v="001"/>
    <s v="A10"/>
    <s v="I"/>
    <s v="473130016"/>
    <n v="840107"/>
    <n v="43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EQUIPO DE MONITOREO Y CONTROL DE CARGA EXTERNA"/>
    <s v="002"/>
    <s v="GR"/>
    <s v="01"/>
    <s v="EQ"/>
    <s v="001"/>
    <s v="A10"/>
    <s v="I"/>
    <s v="473130016"/>
    <n v="840104"/>
    <n v="295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EQUIPO DE MONITOREO Y CONTROL DE CARGA EXTERNA"/>
    <s v="002"/>
    <s v="GR"/>
    <s v="01"/>
    <s v="EQ"/>
    <s v="001"/>
    <s v="A10"/>
    <s v="I"/>
    <s v="473130016"/>
    <n v="730404"/>
    <n v="0"/>
    <n v="50"/>
    <n v="50"/>
    <n v="5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EQUIPOS PARA EVACUACION AEROMEDICA EN AERONAVES"/>
    <s v="002"/>
    <s v="GR"/>
    <s v="01"/>
    <s v="AR"/>
    <s v="006"/>
    <s v="A01"/>
    <s v="I"/>
    <m/>
    <n v="840113"/>
    <n v="10274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EQUIPOS PARA EVACUACION AEROMEDICA EN AERONAVES (VIGENCIA TECNOLOGICA)"/>
    <s v="002"/>
    <s v="GR"/>
    <s v="01"/>
    <s v="AR"/>
    <s v="006"/>
    <s v="A01"/>
    <s v="I"/>
    <m/>
    <n v="730404"/>
    <n v="3850"/>
    <n v="3850"/>
    <n v="3850"/>
    <n v="3850"/>
    <n v="385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EQUIPOS PARA OPERACIONES HELITACTICAS"/>
    <s v="002"/>
    <s v="GR"/>
    <s v="01"/>
    <s v="AR"/>
    <s v="006"/>
    <s v="A02"/>
    <s v="I"/>
    <m/>
    <n v="840104"/>
    <n v="37414.019999999997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EQUIPOS PARA OPERACIONES HELITACTICAS"/>
    <s v="002"/>
    <s v="GR"/>
    <s v="01"/>
    <s v="AR"/>
    <s v="006"/>
    <s v="A02"/>
    <s v="I"/>
    <m/>
    <n v="730813"/>
    <n v="36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CASCOS PARA RESCATISTAS Y PILOTOS DE LA DAB"/>
    <s v="002"/>
    <s v="GR"/>
    <s v="01"/>
    <s v="AR"/>
    <s v="006"/>
    <s v="A03"/>
    <s v="I"/>
    <m/>
    <n v="840104"/>
    <n v="73912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UN EQUIPO DE CORRECCION DE VIBRACIONES PARA EL HELICOPTERO A109K2 DEL CBDMQ"/>
    <s v="002"/>
    <s v="GR"/>
    <s v="01"/>
    <s v="AR"/>
    <s v="006"/>
    <s v="A04"/>
    <s v="I"/>
    <m/>
    <n v="840104"/>
    <n v="39463.199999999997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EQUIPOS PARA OPERACIONES SAR"/>
    <s v="002"/>
    <s v="GR"/>
    <s v="01"/>
    <s v="AR"/>
    <s v="006"/>
    <s v="A05"/>
    <s v="I"/>
    <m/>
    <n v="840104"/>
    <n v="2136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EQUIPOS PARA OPERACIONES SAR"/>
    <s v="002"/>
    <s v="GR"/>
    <s v="01"/>
    <s v="AR"/>
    <s v="006"/>
    <s v="A05"/>
    <s v="I"/>
    <m/>
    <n v="730813"/>
    <n v="185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EQUIPOS PARA OPERACIONES SAR"/>
    <s v="002"/>
    <s v="GR"/>
    <s v="01"/>
    <s v="AR"/>
    <s v="006"/>
    <s v="A05"/>
    <s v="I"/>
    <m/>
    <n v="730802"/>
    <n v="3696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EQUIPOS PARA OPERACIONES SAR"/>
    <s v="002"/>
    <s v="GR"/>
    <s v="01"/>
    <s v="AR"/>
    <s v="006"/>
    <s v="A05"/>
    <s v="I"/>
    <m/>
    <n v="731404"/>
    <n v="7374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EQUIPOS PARA OPERACIONES SAR"/>
    <s v="002"/>
    <s v="GR"/>
    <s v="01"/>
    <s v="AR"/>
    <s v="006"/>
    <s v="A05"/>
    <s v="I"/>
    <m/>
    <n v="731406"/>
    <n v="11194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FORTALECER EL EQUIPAMIENTO PARA LA ATENCION A EMERGENCIAS Y REDUCCION DE RIESGOS DE DESASTRE"/>
    <x v="3"/>
    <s v="ADQUISICION DE PRENDAS DE PROTECCION DE VUELO"/>
    <s v="002"/>
    <s v="GR"/>
    <s v="01"/>
    <s v="EQ"/>
    <s v="001"/>
    <s v="A11"/>
    <s v="I"/>
    <m/>
    <n v="730802"/>
    <n v="33948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s v="LIQUIDAR PROCESOS AÑOS ANTERIORES (ARRASTRES INVERSION)"/>
    <x v="3"/>
    <s v="ADQUISICION DE UNA UNIDAD DE PODER EXTENO PARA AERONAVE DEL CBDMQ"/>
    <s v="002"/>
    <s v="GR"/>
    <s v="01"/>
    <s v="AR"/>
    <s v="006"/>
    <s v="A06"/>
    <s v="I"/>
    <m/>
    <n v="840104"/>
    <n v="38638.639999999999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CAMARAS TERMICAS"/>
    <s v="002"/>
    <s v="GR"/>
    <s v="01"/>
    <s v="EQ"/>
    <s v="001"/>
    <s v="O01"/>
    <s v="I"/>
    <s v="482650311"/>
    <n v="840104"/>
    <n v="196574.56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RENOVACION DE HERRAMIENTAS Y ACCESORIOS CONTRA INCENDIOS"/>
    <s v="002"/>
    <s v="GR"/>
    <s v="01"/>
    <s v="EQ"/>
    <s v="001"/>
    <s v="O02"/>
    <s v="I"/>
    <s v="4292100118"/>
    <n v="730813"/>
    <n v="20993.279999999999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RENOVACION DE HERRAMIENTAS Y ACCESORIOS CONTRA INCENDIOS"/>
    <s v="002"/>
    <s v="GR"/>
    <s v="01"/>
    <s v="EQ"/>
    <s v="001"/>
    <s v="O02"/>
    <s v="I"/>
    <s v="4292100118"/>
    <n v="731406"/>
    <n v="78728.5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RENOVACION DE HERRAMIENTAS Y ACCESORIOS CONTRA INCENDIOS"/>
    <s v="002"/>
    <s v="GR"/>
    <s v="01"/>
    <s v="EQ"/>
    <s v="001"/>
    <s v="O02"/>
    <s v="I"/>
    <s v="4292100118"/>
    <n v="840106"/>
    <n v="548301.6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RENOVACION DE HERRAMIENTAS Y ACCESORIOS CONTRA INCENDIOS"/>
    <s v="002"/>
    <s v="GR"/>
    <s v="01"/>
    <s v="EQ"/>
    <s v="001"/>
    <s v="O02"/>
    <s v="I"/>
    <s v="4292100118"/>
    <n v="840111"/>
    <n v="618063.6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CASCOS URBANO FORESTALES"/>
    <s v="002"/>
    <s v="GR"/>
    <s v="01"/>
    <s v="EQ"/>
    <s v="001"/>
    <s v="O03"/>
    <s v="I"/>
    <s v="369700017"/>
    <n v="840104"/>
    <n v="500000"/>
    <n v="50000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CAN PARA BUSQUEDA Y LOCALIZACION"/>
    <s v="002"/>
    <s v="GR"/>
    <s v="01"/>
    <s v="EQ"/>
    <s v="001"/>
    <s v="O04"/>
    <s v="I"/>
    <s v="021290311"/>
    <n v="840512"/>
    <n v="6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OVEROLES PARA EL PERSONAL OPERATIVO"/>
    <s v="002"/>
    <s v="GR"/>
    <s v="01"/>
    <s v="EQ"/>
    <s v="001"/>
    <s v="O05"/>
    <s v="I"/>
    <s v="NO PAC"/>
    <n v="730802"/>
    <n v="77256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 HERRAMIENTAS Y EQUIPOS PARA EL COMBATE DE INCENDIOS FORESTALES"/>
    <s v="002"/>
    <s v="GR"/>
    <s v="01"/>
    <s v="EQ"/>
    <s v="001"/>
    <s v="O06"/>
    <s v="I"/>
    <s v="4292100118"/>
    <n v="730802"/>
    <n v="18200"/>
    <n v="1820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 HERRAMIENTAS Y EQUIPOS PARA EL COMBATE DE INCENDIOS FORESTALES"/>
    <s v="002"/>
    <s v="GR"/>
    <s v="01"/>
    <s v="EQ"/>
    <s v="001"/>
    <s v="O06"/>
    <s v="I"/>
    <s v="4292100118"/>
    <n v="731406"/>
    <n v="17780"/>
    <n v="1778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 HERRAMIENTAS Y EQUIPOS PARA EL COMBATE DE INCENDIOS FORESTALES"/>
    <s v="002"/>
    <s v="GR"/>
    <s v="01"/>
    <s v="EQ"/>
    <s v="001"/>
    <s v="O06"/>
    <s v="I"/>
    <s v="4292100118"/>
    <n v="840104"/>
    <n v="49532"/>
    <n v="49532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 HERRAMIENTAS Y EQUIPOS PARA EL COMBATE DE INCENDIOS FORESTALES"/>
    <s v="002"/>
    <s v="GR"/>
    <s v="01"/>
    <s v="EQ"/>
    <s v="001"/>
    <s v="O06"/>
    <s v="I"/>
    <s v="4292100118"/>
    <n v="840106"/>
    <n v="42336"/>
    <n v="42336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MAQUINAS DE DESCONTAMINACION PARA EQUIPOS DE PROTECCION PERSONAL"/>
    <s v="002"/>
    <s v="GR"/>
    <s v="01"/>
    <s v="EQ"/>
    <s v="001"/>
    <s v="O07"/>
    <s v="I"/>
    <s v="439310112"/>
    <n v="840104"/>
    <n v="0"/>
    <n v="149050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MAQUINAS DE DESCONTAMINACION PARA EQUIPOS DE PROTECCION PERSONAL"/>
    <s v="002"/>
    <s v="GR"/>
    <s v="01"/>
    <s v="EQ"/>
    <s v="001"/>
    <s v="O07"/>
    <s v="I"/>
    <s v="439310112"/>
    <n v="730805"/>
    <n v="0"/>
    <n v="950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MANGUERAS PARA COMBATE DE INCENDIOS EN TUNELES"/>
    <s v="002"/>
    <s v="GR"/>
    <s v="01"/>
    <s v="EQ"/>
    <s v="001"/>
    <s v="O08"/>
    <s v="I"/>
    <s v="279981012"/>
    <n v="730813"/>
    <n v="70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S DE DIAGNOSTICO MEDICO"/>
    <s v="002"/>
    <s v="GR"/>
    <s v="01"/>
    <s v="EQ"/>
    <s v="001"/>
    <s v="O09"/>
    <s v="I"/>
    <s v="481500217"/>
    <n v="840113"/>
    <n v="72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S DE DIAGNOSTICO MEDICO"/>
    <s v="002"/>
    <s v="GR"/>
    <s v="01"/>
    <s v="EQ"/>
    <s v="001"/>
    <s v="O09"/>
    <s v="I"/>
    <s v="481500217"/>
    <n v="730404"/>
    <n v="0"/>
    <n v="6000"/>
    <n v="6000"/>
    <n v="6000"/>
    <n v="6000"/>
    <n v="600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S DE DIAGNOSTICO MEDICO"/>
    <s v="002"/>
    <s v="GR"/>
    <s v="01"/>
    <s v="EQ"/>
    <s v="001"/>
    <s v="O09"/>
    <s v="I"/>
    <s v="481500217"/>
    <n v="731404"/>
    <n v="4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BOTAS DE RESCATE PARA EL PERSONAL OPERATIVO"/>
    <s v="002"/>
    <s v="GR"/>
    <s v="01"/>
    <s v="EQ"/>
    <s v="001"/>
    <s v="O10"/>
    <s v="I"/>
    <s v="293100016"/>
    <n v="730802"/>
    <n v="0"/>
    <n v="62000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CAPUCHAS DE PROTECCION (MONJAS) PARA EL PERSONAL OPERATIVO"/>
    <s v="002"/>
    <s v="GR"/>
    <s v="01"/>
    <s v="EQ"/>
    <s v="001"/>
    <s v="O11"/>
    <s v="I"/>
    <s v="282500033"/>
    <n v="730802"/>
    <n v="78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PRENDAS DE PROTECCION PARA EL GRUPO USAR"/>
    <s v="002"/>
    <s v="GR"/>
    <s v="01"/>
    <s v="EQ"/>
    <s v="001"/>
    <s v="O12"/>
    <s v="I"/>
    <s v="282500033"/>
    <n v="730802"/>
    <n v="60000"/>
    <n v="6000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COMPLEMENTOS PARA EL CAMPAMENTO DEL GRUPO USAR"/>
    <s v="002"/>
    <s v="GR"/>
    <s v="01"/>
    <s v="EQ"/>
    <s v="001"/>
    <s v="O13"/>
    <s v="I"/>
    <m/>
    <n v="840111"/>
    <n v="0"/>
    <n v="41500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BOTAS PARA RESCATE DE MEDIA Y ALTA MONTAÑA"/>
    <s v="002"/>
    <s v="GR"/>
    <s v="01"/>
    <s v="EQ"/>
    <s v="001"/>
    <s v="O14"/>
    <s v="I"/>
    <s v="293100012"/>
    <n v="730802"/>
    <n v="21000"/>
    <n v="2100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 DE RESCATE ACUATICO "/>
    <s v="002"/>
    <s v="GR"/>
    <s v="01"/>
    <s v="EQ"/>
    <s v="001"/>
    <s v="O15"/>
    <s v="I"/>
    <s v="362701217"/>
    <n v="730802"/>
    <n v="0"/>
    <n v="7592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 DE RESCATE ACUATICO "/>
    <s v="002"/>
    <s v="GR"/>
    <s v="01"/>
    <s v="EQ"/>
    <s v="001"/>
    <s v="O15"/>
    <s v="I"/>
    <s v="362701217"/>
    <n v="731406"/>
    <n v="0"/>
    <n v="977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 DE RESCATE ACUATICO "/>
    <s v="002"/>
    <s v="GR"/>
    <s v="01"/>
    <s v="EQ"/>
    <s v="001"/>
    <s v="O15"/>
    <s v="I"/>
    <s v="362701217"/>
    <n v="731408"/>
    <n v="0"/>
    <n v="811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 DE RESCATE ACUATICO "/>
    <s v="002"/>
    <s v="GR"/>
    <s v="01"/>
    <s v="EQ"/>
    <s v="001"/>
    <s v="O15"/>
    <s v="I"/>
    <s v="362701217"/>
    <n v="840104"/>
    <n v="0"/>
    <n v="4800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 ELECTRICO PARA RESCATE EN ACCIDENTES SUBTERRANEOS EN EL METRO DE QUITO"/>
    <s v="002"/>
    <s v="GR"/>
    <s v="01"/>
    <s v="EQ"/>
    <s v="001"/>
    <s v="O16"/>
    <s v="I"/>
    <s v="442170312"/>
    <n v="840104"/>
    <n v="275000"/>
    <n v="27500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S Y ACCESORIOS PARA RESCATE EN ALTURAS PARA LAS UNIDADES DE RESCATE URBANO"/>
    <s v="002"/>
    <s v="GR"/>
    <s v="01"/>
    <s v="EQ"/>
    <s v="001"/>
    <s v="O17"/>
    <s v="I"/>
    <m/>
    <n v="730813"/>
    <n v="60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S Y ACCESORIOS PARA RESCATE EN ALTURAS PARA LAS UNIDADES DE RESCATE URBANO"/>
    <s v="002"/>
    <s v="GR"/>
    <s v="01"/>
    <s v="EQ"/>
    <s v="001"/>
    <s v="O17"/>
    <s v="I"/>
    <m/>
    <n v="731404"/>
    <n v="50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S Y ACCESORIOS PARA RESCATE EN ALTURAS PARA LAS UNIDADES DE RESCATE URBANO"/>
    <s v="002"/>
    <s v="GR"/>
    <s v="01"/>
    <s v="EQ"/>
    <s v="001"/>
    <s v="O17"/>
    <s v="I"/>
    <m/>
    <n v="731406"/>
    <n v="17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S DE BUSQUEDA Y LOCALIZACION"/>
    <s v="002"/>
    <s v="GR"/>
    <s v="01"/>
    <s v="EQ"/>
    <s v="001"/>
    <s v="O18"/>
    <s v="I"/>
    <m/>
    <n v="840104"/>
    <n v="0"/>
    <n v="1205000"/>
    <n v="120500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EQUIPOS DE RESCATE "/>
    <s v="002"/>
    <s v="GR"/>
    <s v="01"/>
    <s v="EQ"/>
    <s v="001"/>
    <s v="O19"/>
    <s v="I"/>
    <s v="NO PAC"/>
    <n v="840104"/>
    <n v="507746.4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PRENDAS DE PROTECCION PARA RESCATE EN MEDIA Y ALTA MONTAÑA"/>
    <s v="002"/>
    <s v="GR"/>
    <s v="001"/>
    <s v="AR"/>
    <s v="006"/>
    <s v="O01"/>
    <s v="I"/>
    <s v="NO PAC"/>
    <n v="730802"/>
    <n v="41465.300000000003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MOCHILAS TACTICAS FORESTALES Y REFUGIOS FORESTALES"/>
    <s v="002"/>
    <s v="GR"/>
    <s v="01"/>
    <s v="EQ"/>
    <s v="001"/>
    <s v="O20"/>
    <s v="I"/>
    <s v="NO PAC"/>
    <n v="730802"/>
    <n v="106764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TRAJES NIVEL I PARA EL PERSONAL OPERATIVO"/>
    <s v="002"/>
    <s v="GR"/>
    <s v="01"/>
    <s v="EQ"/>
    <s v="001"/>
    <s v="O21"/>
    <s v="I"/>
    <s v="NO PAC"/>
    <n v="730802"/>
    <n v="1499960.0000000002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ZAPATOS PARA TRABAJO DEL PERSONAL OPERATIVO"/>
    <s v="002"/>
    <s v="GR"/>
    <s v="01"/>
    <s v="EQ"/>
    <s v="001"/>
    <s v="O22"/>
    <s v="I"/>
    <s v="NO PAC"/>
    <n v="730802"/>
    <n v="150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PRENDAS DE PROTECCION PARA PERSONAL PRE HOSPITALARIO Y DE RESCATE PARA EVENTOS ADVERSOS"/>
    <s v="002"/>
    <s v="GR"/>
    <s v="01"/>
    <s v="EQ"/>
    <s v="001"/>
    <s v="O23"/>
    <s v="I"/>
    <s v="NO PAC"/>
    <n v="730802"/>
    <n v="25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MASCARAS FULL FACE CON CARTUCHOS"/>
    <s v="002"/>
    <s v="GR"/>
    <s v="01"/>
    <s v="EQ"/>
    <s v="001"/>
    <s v="O24"/>
    <s v="I"/>
    <s v="NO PAC"/>
    <n v="840104"/>
    <n v="60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MASCARAS FULL FACE CON CARTUCHOS"/>
    <s v="002"/>
    <s v="GR"/>
    <s v="01"/>
    <s v="EQ"/>
    <s v="001"/>
    <s v="O24"/>
    <s v="I"/>
    <s v="NO PAC"/>
    <n v="730813"/>
    <n v="15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ADQUISICION DE PRENDAS PARA EL GRUPO MOTORIZADO"/>
    <s v="002"/>
    <s v="GR"/>
    <s v="01"/>
    <s v="EQ"/>
    <s v="001"/>
    <s v="O25"/>
    <s v="I"/>
    <s v="NO PAC"/>
    <n v="730802"/>
    <n v="70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EQUIPAMIENTO PARA LA ATENCION A EMERGENCIAS Y REDUCCION DE RIESGOS DE DESASTRE"/>
    <x v="4"/>
    <s v="RENOVACION DEL SISTEMA TRASBASE DE OXIGENO MEDICINAL"/>
    <s v="002"/>
    <s v="GR"/>
    <s v="01"/>
    <s v="EQ"/>
    <s v="001"/>
    <s v="O26"/>
    <s v="I"/>
    <m/>
    <n v="840104"/>
    <n v="0"/>
    <n v="10000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AUTOBOMBA PARA EL CBDMQ"/>
    <s v="002"/>
    <s v="GR"/>
    <s v="01"/>
    <s v="VH"/>
    <s v="002"/>
    <s v="O01"/>
    <s v="I"/>
    <n v="491190111"/>
    <n v="840105"/>
    <n v="0"/>
    <n v="52000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CAMION LOGISTICO FORESTAL"/>
    <s v="002"/>
    <s v="GR"/>
    <s v="01"/>
    <s v="VH"/>
    <s v="002"/>
    <s v="O02"/>
    <s v="I"/>
    <s v="491140011"/>
    <n v="840105"/>
    <n v="0"/>
    <n v="26000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VEHICULOS ESPECIALES PARA INCENDIOS FORESTALES"/>
    <s v="002"/>
    <s v="GR"/>
    <s v="01"/>
    <s v="VH"/>
    <s v="002"/>
    <s v="O03"/>
    <s v="I"/>
    <n v="491130017"/>
    <n v="840105"/>
    <n v="0"/>
    <n v="23500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VEHICULOS PARA RESCATE EN MEDIA Y ALTA MONTAÑA "/>
    <s v="002"/>
    <s v="GR"/>
    <s v="01"/>
    <s v="VH"/>
    <s v="002"/>
    <s v="O04"/>
    <s v="I"/>
    <s v="491130015"/>
    <n v="840105"/>
    <n v="15000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VEHICULOS PARA RESCATE EN MEDIA Y ALTA MONTAÑA"/>
    <s v="002"/>
    <s v="GR"/>
    <s v="01"/>
    <s v="VH"/>
    <s v="002"/>
    <s v="O04"/>
    <s v="I"/>
    <s v="491130015"/>
    <n v="730405"/>
    <n v="0"/>
    <n v="5000"/>
    <n v="5000"/>
    <n v="5000"/>
    <n v="5000"/>
    <n v="500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AMBULANCIAS PARA LA ATENCION PREHOSPITARIA"/>
    <s v="002"/>
    <s v="GR"/>
    <s v="01"/>
    <s v="VH"/>
    <s v="002"/>
    <s v="O05"/>
    <s v="I"/>
    <s v="NO PAC"/>
    <n v="840105"/>
    <n v="548214.30000000005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AMBULANCIAS PARA LA ATENCION PREHOSPITARIA"/>
    <s v="002"/>
    <s v="GR"/>
    <s v="01"/>
    <s v="VH"/>
    <s v="002"/>
    <s v="O05"/>
    <s v="I"/>
    <s v="NO PAC"/>
    <n v="730405"/>
    <n v="6460"/>
    <n v="7750"/>
    <n v="7750"/>
    <n v="64600"/>
    <n v="775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AMBULANCIAS PARA LA ATENCION PREHOSPITARIA"/>
    <s v="002"/>
    <s v="GR"/>
    <s v="01"/>
    <s v="VH"/>
    <s v="002"/>
    <s v="O05"/>
    <s v="I"/>
    <s v="NO PAC"/>
    <n v="840113"/>
    <n v="24771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AMBULANCIAS PARA LA ATENCION PREHOSPITARIA"/>
    <s v="002"/>
    <s v="GR"/>
    <s v="01"/>
    <s v="VH"/>
    <s v="002"/>
    <s v="O05"/>
    <s v="I"/>
    <s v="NO PAC"/>
    <n v="730404"/>
    <n v="8152"/>
    <n v="8152"/>
    <n v="8152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VEHICULOS PARA RESCATE Y MATERIALES PELIGROSOS"/>
    <s v="002"/>
    <s v="GR"/>
    <s v="01"/>
    <s v="VH"/>
    <s v="002"/>
    <s v="O06"/>
    <s v="I"/>
    <s v="NO PAC"/>
    <n v="840105"/>
    <n v="1673287.52"/>
    <n v="1789068.48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UNIDAD DE COMANDO DE INCIDENTES"/>
    <s v="002"/>
    <s v="GR"/>
    <s v="01"/>
    <s v="VH"/>
    <s v="002"/>
    <s v="O07"/>
    <s v="I"/>
    <s v="NO PAC"/>
    <n v="840105"/>
    <n v="1160000"/>
    <n v="136000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VEHICULOS DE INTERVENCION RAPIDA FORESTAL "/>
    <s v="002"/>
    <s v="GR"/>
    <s v="01"/>
    <s v="VH"/>
    <s v="002"/>
    <s v="O08"/>
    <s v="I"/>
    <s v="NO PAC"/>
    <n v="840105"/>
    <n v="1018000"/>
    <n v="101800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VEHICULOS CONTRA INCENDIOS"/>
    <s v="002"/>
    <s v="GR"/>
    <s v="01"/>
    <s v="VH"/>
    <s v="002"/>
    <s v="O09"/>
    <s v="I"/>
    <s v="NO PAC"/>
    <n v="840105"/>
    <n v="3204800"/>
    <n v="360480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VEHICULOS DE SOPORTE LOGISTICO PARA COMBATE DE INCENDIOS Y DE RESCATE"/>
    <s v="002"/>
    <s v="GR"/>
    <s v="01"/>
    <s v="VH"/>
    <s v="002"/>
    <s v="O10"/>
    <s v="I"/>
    <s v="NO PAC"/>
    <n v="840105"/>
    <n v="1900000"/>
    <n v="210000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VEHICULO PARA LA UNIDAD DE RESCATE CANINO "/>
    <s v="002"/>
    <s v="GR"/>
    <s v="01"/>
    <s v="VH"/>
    <s v="002"/>
    <s v="O11"/>
    <s v="I"/>
    <s v="491130025"/>
    <n v="840105"/>
    <n v="0"/>
    <n v="20000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FURGONETA DE CARGA PARA LA UNIDAD DE INNOVACION Y APOYO LOGISTICO"/>
    <s v="002"/>
    <s v="GR"/>
    <s v="01"/>
    <s v="VH"/>
    <s v="002"/>
    <s v="O12"/>
    <s v="I"/>
    <s v="491130022"/>
    <n v="840105"/>
    <n v="4500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FURGONETA DE CARGA PARA LA UNIDAD DE INNOVACION Y APOYO LOGISTICO"/>
    <s v="002"/>
    <s v="GR"/>
    <s v="01"/>
    <s v="VH"/>
    <s v="002"/>
    <s v="O12"/>
    <s v="I"/>
    <s v="491130022"/>
    <n v="730405"/>
    <n v="0"/>
    <n v="3000"/>
    <n v="3000"/>
    <n v="3000"/>
    <n v="3000"/>
    <n v="300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HENRY SILVA"/>
    <s v="FORMAR Y ESPECIALIZAR AL PERSONAL OPERATIVO"/>
    <x v="4"/>
    <s v="CERTIFICACION HERO PARA LA UNIDAD CANINA"/>
    <s v="002"/>
    <s v="GR"/>
    <s v="01"/>
    <s v="FE"/>
    <s v="003"/>
    <s v="O01"/>
    <s v="I"/>
    <m/>
    <n v="730415"/>
    <n v="5040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CABEZAL"/>
    <s v="002"/>
    <s v="GR"/>
    <s v="01"/>
    <s v="VH"/>
    <s v="002"/>
    <s v="O13"/>
    <s v="I"/>
    <s v="NO PAC"/>
    <n v="840105"/>
    <n v="16016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FORTALECER EL PARQUE AUTOMOTOR PARA LA ATENCION DE EMERGENCIAS, REDUCCION DE RIESGOS DE DESASTRE Y OPERATIVIDAD DEL CBDMQ"/>
    <x v="4"/>
    <s v="ADQUISICION DE CABEZAL (VIGENCIA TECNOLOGICA)"/>
    <s v="002"/>
    <s v="GR"/>
    <s v="01"/>
    <s v="VH"/>
    <s v="002"/>
    <s v="O13"/>
    <s v="I"/>
    <s v="NO PAC"/>
    <n v="730405"/>
    <n v="1378.32"/>
    <n v="1723.68"/>
    <n v="1762.88"/>
    <n v="1663.2"/>
    <n v="638.40000000000009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EQUIPOS DE RESPIRACION AUTONOMA "/>
    <s v="002"/>
    <s v="GR"/>
    <s v="001"/>
    <s v="AR"/>
    <s v="006"/>
    <s v="O02"/>
    <s v="I"/>
    <m/>
    <n v="840104"/>
    <n v="1340555.75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EQUIPOS DE PROTECCION PERSONAL PARA MEDIA Y ALTA MONTAÑA"/>
    <s v="002"/>
    <s v="GR"/>
    <s v="001"/>
    <s v="AR"/>
    <s v="006"/>
    <s v="O03"/>
    <s v="I"/>
    <m/>
    <n v="730802"/>
    <n v="17423.740000000002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EQUIPOS DE PROTECCION PERSONAL PARA MEDIA Y ALTA MONTAÑA"/>
    <s v="002"/>
    <s v="GR"/>
    <s v="001"/>
    <s v="AR"/>
    <s v="006"/>
    <s v="O03"/>
    <s v="I"/>
    <m/>
    <n v="730813"/>
    <n v="6013.28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EQUIPOS DE PROTECCION PERSONAL PARA MEDIA Y ALTA MONTAÑA"/>
    <s v="002"/>
    <s v="GR"/>
    <s v="001"/>
    <s v="AR"/>
    <s v="006"/>
    <s v="O03"/>
    <s v="I"/>
    <m/>
    <n v="840104"/>
    <n v="21208.65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EQUIPOS DE PROTECCION PERSONAL PARA MEDIA Y ALTA MONTAÑA"/>
    <s v="002"/>
    <s v="GR"/>
    <s v="001"/>
    <s v="AR"/>
    <s v="006"/>
    <s v="O03"/>
    <s v="I"/>
    <m/>
    <n v="731406"/>
    <n v="827.05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RODILLERAS PARA EL GRUPO USAR Y GRUPO AEREO"/>
    <s v="002"/>
    <s v="GR"/>
    <s v="001"/>
    <s v="AR"/>
    <s v="006"/>
    <s v="O04"/>
    <s v="I"/>
    <m/>
    <n v="730802"/>
    <n v="1392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EQUIPOS DE PROTECCION PERSONAL FORESTAL "/>
    <s v="002"/>
    <s v="GR"/>
    <s v="001"/>
    <s v="AR"/>
    <s v="006"/>
    <s v="O05"/>
    <s v="I"/>
    <m/>
    <n v="730802"/>
    <n v="1154249.99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EQUIPOS PARA MATERIALES PELIGROSOS"/>
    <s v="002"/>
    <s v="GR"/>
    <s v="001"/>
    <s v="AR"/>
    <s v="006"/>
    <s v="O06"/>
    <s v="I"/>
    <m/>
    <n v="840104"/>
    <n v="27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EQUIPOS PARA MATERIALES PELIGROSOS"/>
    <s v="002"/>
    <s v="GR"/>
    <s v="001"/>
    <s v="AR"/>
    <s v="006"/>
    <s v="O06"/>
    <s v="I"/>
    <m/>
    <n v="840106"/>
    <n v="60349.999999999993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EQUIPOS PARA MATERIALES PELIGROSOS"/>
    <s v="002"/>
    <s v="GR"/>
    <s v="001"/>
    <s v="AR"/>
    <s v="006"/>
    <s v="O06"/>
    <s v="I"/>
    <m/>
    <n v="840103"/>
    <n v="144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BOTAS PARA TRABAJOS EN ESTRUCTURAS COLAPSADAS"/>
    <s v="002"/>
    <s v="GR"/>
    <s v="001"/>
    <s v="AR"/>
    <s v="006"/>
    <s v="O07"/>
    <s v="I"/>
    <m/>
    <n v="730802"/>
    <n v="3685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CASCOS PARA INCENDIOS ESTRUCTURALES"/>
    <s v="002"/>
    <s v="GR"/>
    <s v="001"/>
    <s v="AR"/>
    <s v="006"/>
    <s v="O08"/>
    <s v="I"/>
    <m/>
    <n v="840104"/>
    <n v="1007154.9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GUANTES PARA MANEJO DE CUERDAS Y GUANTES PARA USO DE EQUIPOS"/>
    <s v="002"/>
    <s v="GR"/>
    <s v="001"/>
    <s v="AR"/>
    <s v="006"/>
    <s v="O09"/>
    <s v="I"/>
    <m/>
    <n v="730802"/>
    <n v="310450.65999999997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EQUIPOS PARA LAS UNIDADES SANITARIAS DE ATENCION PREHOSPITALARIA DEL CBDMQ (VIGENCIA TECNOLOGICA)"/>
    <s v="002"/>
    <s v="GR"/>
    <s v="001"/>
    <s v="AR"/>
    <s v="006"/>
    <s v="O10"/>
    <s v="I"/>
    <m/>
    <n v="730404"/>
    <n v="4950"/>
    <n v="4950"/>
    <n v="495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EQUIPOS DE PROTECCION PERSONAL DE INCENDIOS ESTRUCTURALES  PARA EL PERSONAL OPERATIVO DEL CBDMQ"/>
    <s v="002"/>
    <s v="GR"/>
    <s v="001"/>
    <s v="AR"/>
    <s v="006"/>
    <s v="O11"/>
    <s v="I"/>
    <m/>
    <n v="730802"/>
    <n v="2345873.39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 DE TRAJES Y ACCESORIOS PARA RESCATE SUBACUATICO"/>
    <s v="002"/>
    <s v="GR"/>
    <s v="001"/>
    <s v="AR"/>
    <s v="006"/>
    <s v="O12"/>
    <s v="I"/>
    <m/>
    <n v="730802"/>
    <n v="8859.4399999999987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 DE TRAJES Y ACCESORIOS PARA RESCATE SUBACUATICO"/>
    <s v="002"/>
    <s v="GR"/>
    <s v="001"/>
    <s v="AR"/>
    <s v="006"/>
    <s v="O12"/>
    <s v="I"/>
    <m/>
    <n v="730813"/>
    <n v="4264.2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 DE TRAJES Y ACCESORIOS PARA RESCATE SUBACUATICO"/>
    <s v="002"/>
    <s v="GR"/>
    <s v="001"/>
    <s v="AR"/>
    <s v="006"/>
    <s v="O12"/>
    <s v="I"/>
    <m/>
    <n v="840104"/>
    <n v="38130.639999999999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 DE TRAJES Y ACCESORIOS PARA RESCATE SUBACUATICO"/>
    <s v="002"/>
    <s v="GR"/>
    <s v="001"/>
    <s v="AR"/>
    <s v="006"/>
    <s v="O12"/>
    <s v="I"/>
    <m/>
    <n v="731408"/>
    <n v="36745.719999999994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MANTENIMIENTO EQUIPOS BIOMEDICOS (VIGENCIA TECNOLOGICA)"/>
    <s v="002"/>
    <s v="GR"/>
    <s v="001"/>
    <s v="AR"/>
    <s v="006"/>
    <s v="O13"/>
    <s v="I"/>
    <m/>
    <n v="730404"/>
    <n v="4261.82"/>
    <n v="2130.91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s v="LIQUIDAR PROCESOS AÑOS ANTERIORES (ARRASTRES INVERSION)"/>
    <x v="4"/>
    <s v="ADQUISICION DE CAMPAMENTO PARA EL GRUPO TACTICO FORESTAL"/>
    <s v="002"/>
    <s v="GR"/>
    <s v="001"/>
    <s v="AR"/>
    <s v="006"/>
    <s v="O14"/>
    <s v="I"/>
    <m/>
    <n v="840104"/>
    <n v="633735.43999999994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LIQUIDAR PROCESOS AÑOS ANTERIORES (ARRASTRES INVERSION)"/>
    <x v="0"/>
    <s v="ADQUISICION DE VEHICULOS PARA EL COMANDO DE EMERGENCIAS (VIGENCIA TECNOLOGICA)"/>
    <s v="002"/>
    <s v="GR"/>
    <s v="01"/>
    <s v="AR"/>
    <s v="006"/>
    <s v="D07"/>
    <s v="I"/>
    <m/>
    <n v="730405"/>
    <n v="6089.1599999999989"/>
    <n v="8696.7499999999982"/>
    <n v="8720.8999999999978"/>
    <n v="9275.0299999999988"/>
    <n v="8975.2299999999977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LIQUIDAR PROCESOS AÑOS ANTERIORES (ARRASTRES INVERSION)"/>
    <x v="0"/>
    <s v="ADQUISICION DE AUTOBOMBA PARA COMBATE DE INCENDIOS EN EL CENTRO HISTORICO (VIGENCIA TECNOLOGICA)"/>
    <s v="002"/>
    <s v="GR"/>
    <s v="01"/>
    <s v="AR"/>
    <s v="006"/>
    <s v="D08"/>
    <s v="I"/>
    <m/>
    <n v="730405"/>
    <n v="4480"/>
    <n v="4480"/>
    <n v="4480"/>
    <n v="4480"/>
    <n v="448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LIQUIDAR PROCESOS AÑOS ANTERIORES (ARRASTRES INVERSION)"/>
    <x v="0"/>
    <s v="ADQUISICION DE MOBILIARIO PARA LAS DEPENDENCIAS DEL CBDMQ MEDIANTE CATALOGO ELECTRONICO"/>
    <s v="002"/>
    <s v="GR"/>
    <s v="01"/>
    <s v="AR"/>
    <s v="006"/>
    <s v="D09"/>
    <s v="I"/>
    <m/>
    <n v="731403"/>
    <n v="29290.97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s v="LIQUIDAR PROCESOS AÑOS ANTERIORES (ARRASTRES INVERSION)"/>
    <x v="0"/>
    <s v="ADQUISICION E INSTALACION DE CORTINAS PARA LAS DEPENDENCIAS DEL CBDMQ"/>
    <s v="002"/>
    <s v="GR"/>
    <s v="01"/>
    <s v="AR"/>
    <s v="006"/>
    <s v="D10"/>
    <s v="I"/>
    <m/>
    <n v="840103"/>
    <n v="6988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VLADIMIR ALVEAR"/>
    <s v="FORTALECER EL PARQUE AUTOMOTOR PARA LA ATENCION DE EMERGENCIAS, REDUCCION DE RIESGOS DE DESASTRE Y OPERATIVIDAD DEL CBDMQ"/>
    <x v="5"/>
    <s v="ADQUISICION DE MOTOS ELECTRICAS PARA INSPECCIONES TECNICAS"/>
    <s v="002"/>
    <s v="GR"/>
    <s v="01"/>
    <s v="VH"/>
    <s v="002"/>
    <s v="P01"/>
    <s v="I"/>
    <n v="491130091"/>
    <n v="840105"/>
    <n v="32144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VLADIMIR ALVEAR"/>
    <s v="FORTALECER EL PARQUE AUTOMOTOR PARA LA ATENCION DE EMERGENCIAS, REDUCCION DE RIESGOS DE DESASTRE Y OPERATIVIDAD DEL CBDMQ"/>
    <x v="5"/>
    <s v="ADQUISICION DE MOTOS ELECTRICAS PARA INSPECCIONES TECNICAS "/>
    <s v="002"/>
    <s v="GR"/>
    <s v="01"/>
    <s v="VH"/>
    <s v="002"/>
    <s v="P01"/>
    <s v="I"/>
    <n v="491130091"/>
    <n v="730405"/>
    <n v="448"/>
    <n v="448"/>
    <n v="448"/>
    <n v="448"/>
    <n v="448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s v="FORTALECER EL EQUIPAMIENTO PARA LA ATENCION A EMERGENCIAS Y REDUCCION DE RIESGOS DE DESASTRE"/>
    <x v="6"/>
    <s v="ADQUISICION DE EQUIPOS ODONTOLOGICOS DE IMAGENOLOGIA"/>
    <s v="002"/>
    <s v="GR"/>
    <s v="01"/>
    <s v="EQ"/>
    <s v="001"/>
    <s v="H01"/>
    <s v="I"/>
    <s v="481100016"/>
    <n v="840115"/>
    <n v="16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s v="FORTALECER EL EQUIPAMIENTO PARA LA ATENCION A EMERGENCIAS Y REDUCCION DE RIESGOS DE DESASTRE"/>
    <x v="6"/>
    <s v="ADQUISICION DE EQUIPOS ODONTOLOGICOS DE IMAGENOLOGIA (VIGENCIA TECNOLOGICA)"/>
    <s v="002"/>
    <s v="GR"/>
    <s v="01"/>
    <s v="EQ"/>
    <s v="001"/>
    <s v="H01"/>
    <s v="I"/>
    <s v="481100016"/>
    <n v="730404"/>
    <n v="0"/>
    <n v="1950"/>
    <n v="1950"/>
    <n v="1950"/>
    <n v="1950"/>
    <n v="195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s v="FORTALECER EL EQUIPAMIENTO PARA LA ATENCION A EMERGENCIAS Y REDUCCION DE RIESGOS DE DESASTRE"/>
    <x v="6"/>
    <s v="ADQUISICION DE EQUIPOS DE MEDICION DE SEGURIDAD Y SALUD OCUPACIONAL"/>
    <s v="002"/>
    <s v="GR"/>
    <s v="01"/>
    <s v="EQ"/>
    <s v="001"/>
    <s v="H02"/>
    <s v="I"/>
    <s v="4817001110"/>
    <n v="840104"/>
    <n v="14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s v="FORTALECER EL EQUIPAMIENTO PARA LA ATENCION A EMERGENCIAS Y REDUCCION DE RIESGOS DE DESASTRE"/>
    <x v="6"/>
    <s v="ADQUISICION DE EQUIPOS ODONTOLOGICOS PARA EL NUEVO CENTRO MEDICO ODONTOLOGICO NORTE Y CENTROS MEDICOS ODONTOLOGICOS "/>
    <s v="002"/>
    <s v="GR"/>
    <s v="01"/>
    <s v="EQ"/>
    <s v="001"/>
    <s v="H03"/>
    <s v="I"/>
    <s v="NO PAC"/>
    <n v="840115"/>
    <n v="33322.26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s v="FORTALECER EL EQUIPAMIENTO PARA LA ATENCION A EMERGENCIAS Y REDUCCION DE RIESGOS DE DESASTRE"/>
    <x v="6"/>
    <s v="ADQUISICION DE EQUIPOS ODONTOLOGICOS PARA EL NUEVO CENTRO MEDICO ODONTOLOGICO NORTE Y CENTROS MEDICOS ODONTOLOGICOS (VIGENCIA TECNOLOGICA)"/>
    <s v="002"/>
    <s v="GR"/>
    <s v="01"/>
    <s v="EQ"/>
    <s v="001"/>
    <s v="H03"/>
    <s v="I"/>
    <s v="NO PAC"/>
    <n v="730404"/>
    <n v="1200"/>
    <n v="1200"/>
    <n v="1200"/>
    <n v="1200"/>
    <n v="120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s v="FORTALECER EL EQUIPAMIENTO PARA LA ATENCION A EMERGENCIAS Y REDUCCION DE RIESGOS DE DESASTRE"/>
    <x v="6"/>
    <s v="ADQUISICION DE EQUIPOS PARA FISIOTERAPIA PARA EL NUEVO CENTRO MEDICO NORTE Y COMANDANCIA"/>
    <s v="002"/>
    <s v="GR"/>
    <s v="01"/>
    <s v="EQ"/>
    <s v="001"/>
    <s v="H04"/>
    <s v="I"/>
    <s v="NO PAC"/>
    <n v="840113"/>
    <n v="101754.24000000001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s v="FORTALECER EL EQUIPAMIENTO PARA LA ATENCION A EMERGENCIAS Y REDUCCION DE RIESGOS DE DESASTRE"/>
    <x v="6"/>
    <s v="ADQUISICION DE EQUIPOS PARA FISIOTERAPIA PARA EL NUEVO CENTRO MEDICO NORTE Y COMANDANCIA (VIGENCIA TECNOLOGICA)"/>
    <s v="002"/>
    <s v="GR"/>
    <s v="01"/>
    <s v="EQ"/>
    <s v="001"/>
    <s v="H04"/>
    <s v="I"/>
    <s v="NO PAC"/>
    <n v="730404"/>
    <n v="577.92000000000007"/>
    <n v="577.92000000000007"/>
    <n v="577.92000000000007"/>
    <n v="577.92000000000007"/>
    <n v="577.92000000000007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s v="FORTALECER EL EQUIPAMIENTO PARA LA ATENCION A EMERGENCIAS Y REDUCCION DE RIESGOS DE DESASTRE"/>
    <x v="6"/>
    <s v="ADQUISICION DE IMPLEMENTOS Y MOBILIARIO  PARA FISIOTERAPIA PARA EL NUEVO CENTRO MEDICO NORTE Y COMANDANCIA"/>
    <s v="002"/>
    <s v="GR"/>
    <s v="01"/>
    <s v="EQ"/>
    <s v="001"/>
    <s v="H05"/>
    <s v="I"/>
    <m/>
    <n v="840104"/>
    <n v="7568.38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GLORIA BURBANO"/>
    <s v="FORMAR Y ESPECIALIZAR AL PERSONAL OPERATIVO"/>
    <x v="6"/>
    <s v="FOROS Y CONGRESOS INTERNACIONALES"/>
    <s v="002"/>
    <s v="GR"/>
    <s v="01"/>
    <s v="FE"/>
    <s v="003"/>
    <s v="H01"/>
    <s v="I"/>
    <n v="929000014"/>
    <n v="730611"/>
    <n v="313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s v="LIQUIDAR PROCESOS AÑOS ANTERIORES (ARRASTRES INVERSION)"/>
    <x v="6"/>
    <s v="ADQUISICION DE EQUIPOS MEDICOS PARA EL NUEVO CENTRO MEDICO NORTE, CENTROS MEDICOS Y CONTINGECIA "/>
    <s v="002"/>
    <s v="GR"/>
    <s v="01"/>
    <s v="AR"/>
    <s v="006"/>
    <s v="H01"/>
    <s v="I"/>
    <s v="NO PAC"/>
    <n v="840113"/>
    <n v="33942.89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s v="LIQUIDAR PROCESOS AÑOS ANTERIORES (ARRASTRES INVERSION)"/>
    <x v="6"/>
    <s v="ADQUISICION DE EQUIPOS MEDICOS PARA EL NUEVO CENTRO MEDICO NORTE, CENTROS MEDICOS Y CONTINGECIA (VIGENCIA TECNOLOGIA)"/>
    <s v="002"/>
    <s v="GR"/>
    <s v="01"/>
    <s v="AR"/>
    <s v="006"/>
    <s v="H01"/>
    <s v="I"/>
    <s v="NO PAC"/>
    <n v="730404"/>
    <n v="354.95"/>
    <n v="354.95"/>
    <n v="354.95"/>
    <n v="354.95"/>
    <n v="354.95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COMPUTADORES"/>
    <s v="002"/>
    <s v="GR"/>
    <s v="01"/>
    <s v="TC"/>
    <s v="005"/>
    <s v="T01"/>
    <s v="I"/>
    <n v="452200016"/>
    <n v="840107"/>
    <n v="43680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COMPUTADORES"/>
    <s v="002"/>
    <s v="GR"/>
    <s v="01"/>
    <s v="TC"/>
    <s v="005"/>
    <s v="T01"/>
    <s v="I"/>
    <n v="452200016"/>
    <n v="730704"/>
    <n v="0"/>
    <n v="7000"/>
    <n v="7000"/>
    <n v="70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RENOVACION DEL SERVICIO SATELITAL"/>
    <s v="002"/>
    <s v="GR"/>
    <s v="01"/>
    <s v="TC"/>
    <s v="005"/>
    <s v="T02"/>
    <s v="I"/>
    <n v="842900017"/>
    <n v="840104"/>
    <n v="5000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RENOVACION DEL SERVICIO SATELITAL"/>
    <s v="002"/>
    <s v="GR"/>
    <s v="01"/>
    <s v="TC"/>
    <s v="005"/>
    <s v="T02"/>
    <s v="I"/>
    <n v="842900017"/>
    <n v="730105"/>
    <n v="9100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CENTRAL TELEFONICA "/>
    <s v="002"/>
    <s v="GR"/>
    <s v="01"/>
    <s v="TC"/>
    <s v="005"/>
    <s v="T03"/>
    <s v="I"/>
    <n v="472200114"/>
    <n v="840107"/>
    <n v="190400.00000000003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CENTRAL TELEFONICA  "/>
    <s v="002"/>
    <s v="GR"/>
    <s v="01"/>
    <s v="TC"/>
    <s v="005"/>
    <s v="T03"/>
    <s v="I"/>
    <n v="472200114"/>
    <n v="730704"/>
    <n v="0"/>
    <n v="1500"/>
    <n v="1500"/>
    <n v="15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ESCANERES DE ALTO RENDIMIENTO"/>
    <s v="002"/>
    <s v="GR"/>
    <s v="01"/>
    <s v="TC"/>
    <s v="005"/>
    <s v="T04"/>
    <s v="I"/>
    <n v="452900014"/>
    <n v="840104"/>
    <n v="6720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ESTACIONES DE SIMULACION VIRTUAL DE GESTION DE RIESGOS PARA CAPACITACION PERSONAL OPERATIVO"/>
    <s v="002"/>
    <s v="GR"/>
    <s v="01"/>
    <s v="TC"/>
    <s v="005"/>
    <s v="T05"/>
    <s v="I"/>
    <n v="452300063"/>
    <n v="840107"/>
    <n v="0"/>
    <n v="56000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ESTACIONES DE SIMULACION VIRTUAL DE GESTION DE RIESGOS PARA CAPACITACION PERSONAL OPERATIVO"/>
    <s v="002"/>
    <s v="GR"/>
    <s v="01"/>
    <s v="TC"/>
    <s v="005"/>
    <s v="T05"/>
    <s v="I"/>
    <m/>
    <n v="730704"/>
    <n v="0"/>
    <n v="1666.66"/>
    <n v="1666.67"/>
    <n v="1666.67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READECUACION Y MANTENIMIENTO DE EQUIPOS DEL AULA MAGNA"/>
    <s v="002"/>
    <s v="GR"/>
    <s v="01"/>
    <s v="TC"/>
    <s v="005"/>
    <s v="T06"/>
    <s v="I"/>
    <s v="871300011"/>
    <n v="730402"/>
    <n v="3100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READECUACION Y MANTENIMIENTO DE EQUIPOS DEL AULA MAGNA"/>
    <s v="002"/>
    <s v="GR"/>
    <s v="01"/>
    <s v="TC"/>
    <s v="005"/>
    <s v="T06"/>
    <s v="I"/>
    <s v="871300011"/>
    <n v="840104"/>
    <n v="2500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NALISIS DE VULNERABILIDADES Y PLAN DE SEGURIDAD"/>
    <s v="002"/>
    <s v="GR"/>
    <s v="01"/>
    <s v="TC"/>
    <s v="005"/>
    <s v="T07"/>
    <s v="I"/>
    <n v="831190021"/>
    <n v="730601"/>
    <n v="78400.000000000015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EQUIPAMIENTO TECNOLOGICO PARA  AUDITORIO  DEL CBDMQ"/>
    <s v="002"/>
    <s v="GR"/>
    <s v="01"/>
    <s v="TC"/>
    <s v="005"/>
    <s v="T08"/>
    <s v="I"/>
    <n v="473130022"/>
    <n v="840104"/>
    <n v="39200.000000000007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E INSTALACION DE EQUIPAMIENTO DE LA SALA DE COMANDANCIA DEL CBDMQ "/>
    <s v="002"/>
    <s v="GR"/>
    <s v="01"/>
    <s v="TC"/>
    <s v="005"/>
    <s v="T09"/>
    <s v="I"/>
    <n v="452300064"/>
    <n v="840104"/>
    <n v="112000.00000000001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E INSTALACION DE EQUIPAMIENTO DE LA SALA DE COMANDANCIA DEL CBDMQ "/>
    <s v="002"/>
    <s v="GR"/>
    <s v="01"/>
    <s v="TC"/>
    <s v="005"/>
    <s v="T09"/>
    <s v="I"/>
    <n v="452300064"/>
    <n v="730404"/>
    <n v="22400.000000000004"/>
    <n v="2000"/>
    <n v="2000"/>
    <n v="20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SOLUCION AUTOMATIZADA PARA SERVCIOS EXTERNOS "/>
    <s v="002"/>
    <s v="GR"/>
    <s v="01"/>
    <s v="TC"/>
    <s v="005"/>
    <s v="T10"/>
    <s v="I"/>
    <n v="512900021"/>
    <n v="730701"/>
    <n v="6720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IMPLEMENTACION DE UNA SOLUCION  PARA PROCESAMIENTO Y ALMACENAMIENTO DE INFORMACION DE LOS SISTEMA DEL CBDMQ"/>
    <s v="002"/>
    <s v="GR"/>
    <s v="01"/>
    <s v="TC"/>
    <s v="005"/>
    <s v="T11"/>
    <s v="I"/>
    <n v="452300049"/>
    <n v="840107"/>
    <n v="481600.00000000006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IMPLEMENTACION DE UNA SOLUCION  PARA PROCESAMIENTO Y ALMACENAMIENTO DE INFORMACION DE LOS SISTEMA DEL CBDMQ"/>
    <s v="002"/>
    <s v="GR"/>
    <s v="01"/>
    <s v="TC"/>
    <s v="005"/>
    <s v="T11"/>
    <s v="I"/>
    <n v="452300049"/>
    <n v="730704"/>
    <n v="0"/>
    <n v="3000"/>
    <n v="3000"/>
    <n v="30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RELOJES INTELIGENTES PARA GRUPOS ESPECIALIZADOS DEL CBDMQ"/>
    <s v="002"/>
    <s v="GR"/>
    <s v="01"/>
    <s v="TC"/>
    <s v="005"/>
    <s v="T12"/>
    <s v="I"/>
    <n v="452300064"/>
    <n v="840104"/>
    <n v="56000.000000000007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SICION E INSTALACION DE UN SISTEMA DE ENLACES PUNTO – MULTIPUNTO DE BANDA ANCHA"/>
    <s v="002"/>
    <s v="GR"/>
    <s v="01"/>
    <s v="TC"/>
    <s v="005"/>
    <s v="T13"/>
    <s v="I"/>
    <n v="472110215"/>
    <n v="840104"/>
    <n v="213702.3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SICION E INSTALACION DE UN SISTEMA DE ENLACES PUNTO – MULTIPUNTO DE BANDA ANCHA"/>
    <s v="002"/>
    <s v="GR"/>
    <s v="01"/>
    <s v="TC"/>
    <s v="005"/>
    <s v="T13"/>
    <s v="I"/>
    <n v="472110215"/>
    <n v="730404"/>
    <n v="93177.700000000012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EQUIPAMIENTO DE RED PARA LOS NODOS DE COMUNICACION"/>
    <s v="002"/>
    <s v="GR"/>
    <s v="01"/>
    <s v="TC"/>
    <s v="005"/>
    <s v="T14"/>
    <s v="I"/>
    <n v="472110214"/>
    <n v="840107"/>
    <n v="0"/>
    <n v="466412.80000000005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EQUIPAMIENTO DE RED PARA LOS NODOS DE COMUNICACION"/>
    <s v="002"/>
    <s v="GR"/>
    <s v="01"/>
    <s v="TC"/>
    <s v="005"/>
    <s v="T14"/>
    <s v="I"/>
    <n v="472110214"/>
    <n v="730704"/>
    <n v="0"/>
    <n v="1000"/>
    <n v="1000"/>
    <n v="10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IMPLEMENTACION DE CABINA Y EQUIPAMIENTO  PARA EL VEHICULO DE RADIOCOMUNICACIONES"/>
    <s v="002"/>
    <s v="GR"/>
    <s v="01"/>
    <s v="TC"/>
    <s v="005"/>
    <s v="T15"/>
    <s v="I"/>
    <n v="873400014"/>
    <n v="840104"/>
    <n v="73733.320000000007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IMPLEMENTACION DE CABINA Y EQUIPAMIENTO TECNOLOGICO PARA EL VEHICULO DE RADIOCOMUNICACIONES"/>
    <s v="002"/>
    <s v="GR"/>
    <s v="01"/>
    <s v="TC"/>
    <s v="005"/>
    <s v="T15"/>
    <s v="I"/>
    <n v="873400014"/>
    <n v="730405"/>
    <n v="15269.33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IMPLEMENTACION DE CABINA Y EQUIPAMIENTO TECNOLOGICO PARA EL VEHICULO DE RADIOCOMUNICACIONES"/>
    <s v="002"/>
    <s v="GR"/>
    <s v="01"/>
    <s v="TC"/>
    <s v="005"/>
    <s v="T15"/>
    <s v="I"/>
    <n v="873400014"/>
    <n v="730404"/>
    <n v="22997.35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E IMPLEMENTACION DE UN SISTEMA TRONCALIZADO PARA REPOTENCIAR EL SISTEMA DE RADIO COMUNICACION DEL CB-DMQ"/>
    <s v="002"/>
    <s v="GR"/>
    <s v="01"/>
    <s v="TC"/>
    <s v="005"/>
    <s v="T16"/>
    <s v="I"/>
    <n v="472200611"/>
    <n v="840104"/>
    <n v="0"/>
    <n v="718057.6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E IMPLEMENTACION DE UN SISTEMA TRONCALIZADO PARA REPOTENCIAR EL SISTEMA DE RADIO COMUNICACION DEL CB-DMQ"/>
    <s v="002"/>
    <s v="GR"/>
    <s v="01"/>
    <s v="TC"/>
    <s v="005"/>
    <s v="T16"/>
    <s v="I"/>
    <n v="472200611"/>
    <n v="730813"/>
    <n v="0"/>
    <n v="232019.20000000001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E IMPLEMENTACION DE UN SISTEMA TRONCALIZADO PARA REPOTENCIAR EL SISTEMA DE RADIO COMUNICACION DEL CB-DMQ"/>
    <s v="002"/>
    <s v="GR"/>
    <s v="01"/>
    <s v="TC"/>
    <s v="005"/>
    <s v="T16"/>
    <s v="I"/>
    <n v="472200611"/>
    <n v="730404"/>
    <n v="0"/>
    <n v="232019.20000000001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MIGRACION Y ACTUALIZACION DE LA HERRAMIENTA DE COMUNICACION  DEL CBDMQ"/>
    <s v="002"/>
    <s v="GR"/>
    <s v="01"/>
    <s v="TC"/>
    <s v="005"/>
    <s v="T17"/>
    <s v="I"/>
    <n v="512900021"/>
    <n v="840107"/>
    <n v="56000.000000000007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SICION DE EQUIPO (ROBOT) PARA ATENCION DE EMERGENCIAS"/>
    <s v="002"/>
    <s v="GR"/>
    <s v="01"/>
    <s v="TC"/>
    <s v="005"/>
    <s v="T18"/>
    <s v="I"/>
    <n v="439230315"/>
    <n v="840104"/>
    <n v="0"/>
    <n v="67200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RENOVACION DE EQUIPAMIENTO PARA SEGURIDAD PERIMETRAL "/>
    <s v="002"/>
    <s v="GR"/>
    <s v="01"/>
    <s v="TC"/>
    <s v="005"/>
    <s v="T19"/>
    <s v="I"/>
    <n v="452400017"/>
    <n v="840107"/>
    <n v="336000.00000000006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RENOVACION DE EQUIPAMIENTO PARA SEGURIDAD PERIMETRAL "/>
    <s v="002"/>
    <s v="GR"/>
    <s v="01"/>
    <s v="TC"/>
    <s v="005"/>
    <s v="T19"/>
    <s v="I"/>
    <n v="452400017"/>
    <n v="730704"/>
    <n v="0"/>
    <n v="3500"/>
    <n v="3500"/>
    <n v="35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SICION DE EQUIPAMIENTO PARA EVITAR FUGAS DE INFORMACION "/>
    <s v="002"/>
    <s v="GR"/>
    <s v="01"/>
    <s v="TC"/>
    <s v="005"/>
    <s v="T20"/>
    <s v="I"/>
    <n v="452400017"/>
    <n v="840107"/>
    <n v="336000.00000000006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SICION DE EQUIPAMIENTO PARA EVITAR FUGAS DE INFORMACION "/>
    <s v="002"/>
    <s v="GR"/>
    <s v="01"/>
    <s v="TC"/>
    <s v="005"/>
    <s v="T20"/>
    <s v="I"/>
    <n v="452400017"/>
    <n v="730704"/>
    <n v="0"/>
    <n v="3500"/>
    <n v="3500"/>
    <n v="35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EQUIPOS DE PROYECCION "/>
    <s v="002"/>
    <s v="GR"/>
    <s v="01"/>
    <s v="TC"/>
    <s v="005"/>
    <s v="T21"/>
    <s v="I"/>
    <n v="483231018"/>
    <n v="840104"/>
    <n v="24640.000000000004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EQUIPO DE VENTILACION PARA SIMULADOR DE VEHICULOS DE EMERGENCIA "/>
    <s v="002"/>
    <s v="GR"/>
    <s v="01"/>
    <s v="TC"/>
    <s v="005"/>
    <s v="T22"/>
    <s v="I"/>
    <n v="439130111"/>
    <n v="840104"/>
    <n v="3752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DISPOSITIVOS DE ALMACENAMIENTO NAS"/>
    <s v="002"/>
    <s v="GR"/>
    <s v="01"/>
    <s v="TC"/>
    <s v="005"/>
    <s v="T23"/>
    <s v="I"/>
    <n v="452900019"/>
    <n v="840104"/>
    <n v="48160.000000000007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DISPOSITIVOS DE ALMACENAMIENTO NAS"/>
    <s v="002"/>
    <s v="GR"/>
    <s v="01"/>
    <s v="TC"/>
    <s v="005"/>
    <s v="T23"/>
    <s v="I"/>
    <n v="452900019"/>
    <n v="730704"/>
    <n v="0"/>
    <n v="500"/>
    <n v="500"/>
    <n v="5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PANTALLAS TOUCH "/>
    <s v="002"/>
    <s v="GR"/>
    <s v="01"/>
    <s v="TC"/>
    <s v="005"/>
    <s v="T24"/>
    <s v="I"/>
    <n v="452300064"/>
    <n v="840104"/>
    <n v="750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IMPLEMENTACION DEL SISTEMA DE GESTION DOCUMENTAL  (ARCHIVO)"/>
    <s v="002"/>
    <s v="GR"/>
    <s v="01"/>
    <s v="TC"/>
    <s v="005"/>
    <s v="T25"/>
    <s v="I"/>
    <n v="512900021"/>
    <n v="840107"/>
    <n v="8000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UPS PARA LA SALA DE MANDO"/>
    <s v="002"/>
    <s v="GR"/>
    <s v="01"/>
    <s v="TC"/>
    <s v="005"/>
    <s v="T26"/>
    <s v="I"/>
    <m/>
    <n v="840104"/>
    <n v="1134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EQUIPOS INFORMATICOS PARA DISEÑO GRAFICO Y DESARROLLO DE SOFTWARE (VIGENCIA TECNOLOGICA)"/>
    <s v="002"/>
    <s v="GR"/>
    <s v="01"/>
    <s v="AR"/>
    <s v="006"/>
    <s v="T01"/>
    <s v="I"/>
    <n v="452200016"/>
    <n v="730704"/>
    <n v="983"/>
    <n v="983"/>
    <n v="983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DE COMPUTADORES (VIGENCIA TECNOLOGICA) "/>
    <s v="002"/>
    <s v="GR"/>
    <n v="1"/>
    <s v="AR"/>
    <s v="006"/>
    <s v="T02"/>
    <s v="I"/>
    <n v="452200016"/>
    <n v="730704"/>
    <n v="3050"/>
    <n v="3050"/>
    <n v="305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SISTEMA DE MONITOREO DE ENLACES SERVIDORES Y APLICACIONES"/>
    <s v="002"/>
    <s v="GR"/>
    <s v="01"/>
    <s v="TC"/>
    <s v="005"/>
    <s v="T27"/>
    <s v="I"/>
    <m/>
    <n v="730704"/>
    <n v="0"/>
    <n v="1000"/>
    <n v="1000"/>
    <n v="10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SISTEMA DE MONITOREO DE ENLACES SERVIDORES Y APLICACIONES"/>
    <s v="002"/>
    <s v="GR"/>
    <s v="01"/>
    <s v="TC"/>
    <s v="005"/>
    <s v="T27"/>
    <s v="I"/>
    <m/>
    <n v="730404"/>
    <n v="700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SISTEMA DE MONITOREO DE ENLACES SERVIDORES Y APLICACIONES"/>
    <s v="002"/>
    <s v="GR"/>
    <s v="01"/>
    <s v="TC"/>
    <s v="005"/>
    <s v="T27"/>
    <s v="I"/>
    <m/>
    <n v="840111"/>
    <n v="2289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SISTEMA DE MONITOREO DE ENLACES SERVIDORES Y APLICACIONES"/>
    <s v="002"/>
    <s v="GR"/>
    <s v="01"/>
    <s v="TC"/>
    <s v="005"/>
    <s v="T27"/>
    <s v="I"/>
    <m/>
    <n v="840107"/>
    <n v="87621.64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SISTEMA DE CONTROL DE ASISTENCIA PARA EL PERSONAL DEL CBDMQ"/>
    <s v="002"/>
    <s v="GR"/>
    <s v="01"/>
    <s v="TC"/>
    <s v="005"/>
    <s v="T28"/>
    <s v="I"/>
    <m/>
    <n v="840107"/>
    <n v="4160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SISTEMA DE CONTROL DE ASISTENCIA PARA EL PERSONAL DEL CBDMQ"/>
    <s v="002"/>
    <s v="GR"/>
    <s v="01"/>
    <s v="TC"/>
    <s v="005"/>
    <s v="T28"/>
    <s v="I"/>
    <n v="452300051"/>
    <n v="730704"/>
    <n v="1500"/>
    <n v="1500"/>
    <n v="150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RENOVACION DEL SERVICIO DE COMUNICACION SATELITAL Y ADQUISICION DE EQUIPOS PTT SATELITALES"/>
    <s v="002"/>
    <s v="GR"/>
    <s v="01"/>
    <s v="AR"/>
    <s v="006"/>
    <s v="T03"/>
    <s v="I"/>
    <m/>
    <n v="730105"/>
    <n v="69394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RENOVACION DEL SERVICIO DE COMUNICACION SATELITAL Y ADQUISICION DE EQUIPOS PTT SATELITALES"/>
    <s v="002"/>
    <s v="GR"/>
    <s v="01"/>
    <s v="AR"/>
    <s v="006"/>
    <s v="T03"/>
    <s v="I"/>
    <m/>
    <n v="840104"/>
    <n v="22811.25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IMPLEMENTACION DE EQUIPAMIENTO TECNOLOGICO PARA LA SALA DE REUNIONES Y AULAS DEL CBDMQ"/>
    <s v="002"/>
    <s v="GR"/>
    <s v="01"/>
    <s v="AR"/>
    <s v="006"/>
    <s v="T04"/>
    <s v="I"/>
    <n v="452300064"/>
    <n v="840107"/>
    <n v="91605.25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IMPLEMENTACION DE EQUIPAMIENTO TECNOLOGICO PARA LA SALA DE REUNIONES Y AULAS DEL CBDMQ"/>
    <s v="002"/>
    <s v="GR"/>
    <s v="01"/>
    <s v="AR"/>
    <s v="006"/>
    <s v="T04"/>
    <s v="I"/>
    <n v="452300064"/>
    <n v="730704"/>
    <n v="345"/>
    <n v="345"/>
    <n v="345"/>
    <n v="345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VIGENCIA TECNOLOGICA ADQUISICION E IMPLEMENTACION DE UN SISTEMA DE RESPALDO ALTERNO DE DATOS PARA EL CBDMQ"/>
    <s v="002"/>
    <s v="GR"/>
    <s v="01"/>
    <s v="AR"/>
    <s v="006"/>
    <s v="T05"/>
    <s v="I"/>
    <n v="452300044"/>
    <n v="730704"/>
    <n v="0"/>
    <n v="198.65"/>
    <n v="198.65"/>
    <n v="198.65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Y SOPORTE DE CAMARAS DE SEGURIDAD DEL EDIFICIO MATRIZ, ESTACIONES Y UNIFICACION DE UN SISTEMA CENTRALIZADO DE VIDEOVIGILANCIA (MANTENIMIENTO)"/>
    <s v="002"/>
    <s v="GR"/>
    <s v="01"/>
    <s v="AR"/>
    <s v="006"/>
    <s v="T06"/>
    <s v="I"/>
    <n v="473130016"/>
    <n v="730704"/>
    <n v="3964.13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Y RENOVACION DE EQUIPOS DE RED Y SWITCH CORE "/>
    <s v="002"/>
    <s v="GR"/>
    <s v="01"/>
    <s v="AR"/>
    <s v="006"/>
    <s v="T07"/>
    <s v="I"/>
    <n v="472110214"/>
    <n v="730402"/>
    <n v="25237.13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Y RENOVACION DE EQUIPOS DE RED Y SWITCH CORE "/>
    <s v="002"/>
    <s v="GR"/>
    <s v="01"/>
    <s v="AR"/>
    <s v="006"/>
    <s v="T07"/>
    <s v="I"/>
    <m/>
    <n v="840104"/>
    <n v="366528.74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Y RENOVACION DE EQUIPOS DE RED Y SWITCH CORE "/>
    <s v="002"/>
    <s v="GR"/>
    <s v="01"/>
    <s v="AR"/>
    <s v="006"/>
    <s v="T07"/>
    <s v="I"/>
    <m/>
    <n v="840111"/>
    <n v="220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Y RENOVACION DE EQUIPOS DE RED Y SWITCH CORE (VIGENCIA TECNOLOGICA)"/>
    <s v="002"/>
    <s v="GR"/>
    <s v="01"/>
    <s v="AR"/>
    <s v="006"/>
    <s v="T07"/>
    <s v="I"/>
    <m/>
    <n v="730704"/>
    <n v="0"/>
    <n v="1785.71"/>
    <n v="1785.71"/>
    <n v="1785.71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DEL SIMULADOR DE VEHICULOS DE EMERGENCIA (VIGENCIA TECNOLOGICA)"/>
    <s v="002"/>
    <s v="GR"/>
    <s v="01"/>
    <s v="AR"/>
    <s v="006"/>
    <s v="T08"/>
    <s v="I"/>
    <m/>
    <n v="730704"/>
    <n v="559.52"/>
    <n v="559.52"/>
    <n v="559.52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DE ESTACIONES DE SIMULACION VIRTUAL DE GESTION DE RIESGOS PARA CAPACITACION PERSONAL OPERATIVO (MANTENIMIENTO)"/>
    <s v="002"/>
    <s v="GR"/>
    <s v="01"/>
    <s v="AR"/>
    <s v="006"/>
    <s v="T09"/>
    <s v="I"/>
    <m/>
    <n v="840107"/>
    <n v="31930.78"/>
    <m/>
    <m/>
    <m/>
    <m/>
    <m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DE ESTACIONES DE SIMULACION VIRTUAL DE GESTION DE RIESGOS PARA CAPACITACION PERSONAL OPERATIVO (MANTENIMIENTO)"/>
    <s v="002"/>
    <s v="GR"/>
    <s v="01"/>
    <s v="AR"/>
    <s v="006"/>
    <s v="T09"/>
    <s v="I"/>
    <m/>
    <n v="730402"/>
    <n v="595.24"/>
    <n v="595.24"/>
    <n v="595.24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MPLIACION DEL SISTEMA DE DIRECCIONAMIENTO Y SEGUIMIENTO DE EMERGENCIAS DE LA FLOTA DEL CBDMQ"/>
    <s v="002"/>
    <s v="GR"/>
    <s v="01"/>
    <s v="AR"/>
    <s v="006"/>
    <s v="T10"/>
    <s v="I"/>
    <m/>
    <n v="840104"/>
    <n v="20832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MPLIACION DEL SISTEMA DE DIRECCIONAMIENTO Y SEGUIMIENTO DE EMERGENCIAS DE LA FLOTA DEL CBDMQ"/>
    <s v="002"/>
    <s v="GR"/>
    <s v="01"/>
    <s v="AR"/>
    <s v="006"/>
    <s v="T10"/>
    <s v="I"/>
    <m/>
    <n v="840107"/>
    <n v="141676.92000000001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MPLIACION DEL SISTEMA DE DIRECCIONAMIENTO Y SEGUIMIENTO DE EMERGENCIAS DE LA FLOTA DEL CBDMQ"/>
    <s v="002"/>
    <s v="GR"/>
    <s v="01"/>
    <s v="AR"/>
    <s v="006"/>
    <s v="T10"/>
    <s v="I"/>
    <m/>
    <n v="730704"/>
    <n v="2943.91"/>
    <n v="2943.91"/>
    <n v="2943.91"/>
    <m/>
    <m/>
    <m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SOLUCION PARA VIGILANCIA, MONITOREO Y GESTION DE LAS EMERGENCIAS DEL CBDMQ"/>
    <s v="002"/>
    <s v="GR"/>
    <s v="01"/>
    <s v="AR"/>
    <s v="006"/>
    <s v="T11"/>
    <s v="I"/>
    <n v="482650311"/>
    <n v="840104"/>
    <n v="805823.08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SOLUCION PARA VIGILANCIA, MONITOREO Y GESTION DE LAS EMERGENCIAS DEL CBDMQ"/>
    <s v="002"/>
    <s v="GR"/>
    <s v="01"/>
    <s v="AR"/>
    <s v="006"/>
    <s v="T11"/>
    <s v="I"/>
    <m/>
    <n v="840107"/>
    <n v="4921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SOLUCION PARA VIGILANCIA, MONITOREO Y GESTION DE LAS EMERGENCIAS DEL CBDMQ"/>
    <s v="002"/>
    <s v="GR"/>
    <s v="01"/>
    <s v="AR"/>
    <s v="006"/>
    <s v="T11"/>
    <s v="I"/>
    <m/>
    <n v="840402"/>
    <n v="3220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SOLUCION PARA VIGILANCIA, MONITOREO Y GESTION DE LAS EMERGENCIAS DEL CBDMQ"/>
    <s v="002"/>
    <s v="GR"/>
    <s v="01"/>
    <s v="AR"/>
    <s v="006"/>
    <s v="T11"/>
    <s v="I"/>
    <m/>
    <n v="840403"/>
    <n v="17000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SOLUCION PARA VIGILANCIA, MONITOREO Y GESTION DE LAS EMERGENCIAS DEL CBDMQ (MANTENIMIENTO)"/>
    <s v="002"/>
    <s v="GR"/>
    <s v="01"/>
    <s v="AR"/>
    <s v="006"/>
    <s v="T11"/>
    <s v="I"/>
    <m/>
    <n v="730404"/>
    <n v="263317.26"/>
    <n v="5000"/>
    <n v="5000"/>
    <n v="500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DE EQUIPO PARA LA AMPLIACION DE LA COBERTURA DE LA PLATAFORMA DE RADIOCOMUNICACION Y MEDIOS DE TRANSMISION"/>
    <s v="002"/>
    <s v="GR"/>
    <s v="01"/>
    <s v="AR"/>
    <s v="006"/>
    <s v="T12"/>
    <s v="I"/>
    <n v="472110215"/>
    <n v="840104"/>
    <n v="45725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MPLIACION DEL SISTEMA DE ALERTA TEMPRANA SAT-CBDMQ"/>
    <s v="002"/>
    <s v="GR"/>
    <s v="01"/>
    <s v="AR"/>
    <s v="006"/>
    <s v="T13"/>
    <s v="I"/>
    <s v="472110215"/>
    <n v="840104"/>
    <n v="29191.24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Y MONTAJE DE LA INFRAESTRUCTURA DE TELECOMUNICACIONES"/>
    <s v="002"/>
    <s v="GR"/>
    <s v="01"/>
    <s v="AR"/>
    <s v="006"/>
    <s v="T14"/>
    <s v="I"/>
    <n v="421100113"/>
    <n v="750106"/>
    <n v="1135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CONSULTORIA PARA EL DESARROLLO DE LA PLATAFORMA EDUCATIVA DEL CBDMQ"/>
    <s v="002"/>
    <s v="GR"/>
    <s v="01"/>
    <s v="AR"/>
    <s v="006"/>
    <s v="T15"/>
    <s v="I"/>
    <m/>
    <n v="730601"/>
    <n v="99167.6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FORTALECER LA INFRAESTRUCTURA, DESARROLLO TECNOLOGICO Y DE COMUNICACIONES PARA LA ATENCION A EMERGENCIAS, REDUCCION DE RIESGOS DE DESASTRE Y OPERATIVIDAD DEL CBDMQ"/>
    <x v="7"/>
    <s v="ADQUISICION DE EQUIPAMENTO PARA MEJORAR LAS COMUNICACIONES, ESTACION X23 Y DISTRITOS VALLES"/>
    <s v="002"/>
    <s v="GR"/>
    <s v="01"/>
    <s v="TC"/>
    <s v="005"/>
    <s v="T29"/>
    <s v="I"/>
    <m/>
    <n v="840104"/>
    <n v="23631.32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s v="LIQUIDAR PROCESOS AÑOS ANTERIORES (ARRASTRES INVERSION)"/>
    <x v="7"/>
    <s v="ADQUISICION DE 60 TABLETS SISTEMA ANDROID PARA INSPECCIONES (VIGENCIA TECNOLOGICA)"/>
    <s v="002"/>
    <s v="GR"/>
    <s v="01"/>
    <s v="AR"/>
    <s v="006"/>
    <s v="T16"/>
    <s v="I"/>
    <m/>
    <n v="730404"/>
    <n v="120"/>
    <n v="120"/>
    <n v="12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VLADIMIR ALVEAR"/>
    <s v="FORTALECER EL EQUIPAMIENTO PARA LA ATENCION A EMERGENCIAS Y REDUCCION DE RIESGOS DE DESASTRE"/>
    <x v="5"/>
    <s v="ADQUISICION DE EQUIPOS TECNOLOGICOS PARA ENTRENAMIENTO EN REALIDAD VIRTUAL PARA COMBATE DE INCENDIOS "/>
    <s v="002"/>
    <s v="GR"/>
    <s v="01"/>
    <s v="EQ"/>
    <s v="001"/>
    <s v="P01"/>
    <s v="I"/>
    <m/>
    <n v="840104"/>
    <n v="144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PATY PALACIOS"/>
    <s v="FORTALECER EL EQUIPAMIENTO PARA LA ATENCION A EMERGENCIAS Y REDUCCION DE RIESGOS DE DESASTRE"/>
    <x v="8"/>
    <s v="ADQUISICION DE MINI ESTACION DIDACTICA DE BOMBEROS "/>
    <s v="002"/>
    <s v="GR"/>
    <s v="01"/>
    <s v="EQ"/>
    <s v="001"/>
    <s v="V01"/>
    <s v="I"/>
    <s v="321130011"/>
    <n v="840103"/>
    <n v="5200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PATY PALACIOS"/>
    <s v="FORTALECER EL EQUIPAMIENTO PARA LA ATENCION A EMERGENCIAS Y REDUCCION DE RIESGOS DE DESASTRE"/>
    <x v="8"/>
    <s v="ADQUISICION DE ROPA DE TRABAJO PARA ACTIVIDADES DE SENSIBILIZACION, MONITOREO Y ALERTA DE INCENDIOS FORESTALES"/>
    <s v="002"/>
    <s v="GR"/>
    <s v="01"/>
    <s v="EQ"/>
    <s v="001"/>
    <s v="V02"/>
    <s v="I"/>
    <s v="881220012"/>
    <n v="730802"/>
    <n v="1000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PATY PALACIOS"/>
    <s v="FORMAR Y ESPECIALIZAR AL PERSONAL OPERATIVO"/>
    <x v="8"/>
    <s v="CAPACITACION EN MATERIA MUSICAL PARA LA BANDA INSTITUCIONAL DEL CBDMQ"/>
    <s v="002"/>
    <s v="GR"/>
    <s v="01"/>
    <s v="FE"/>
    <s v="003"/>
    <s v="V01"/>
    <s v="I"/>
    <s v="929000012"/>
    <n v="730612"/>
    <n v="600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PATY PALACIOS"/>
    <s v="LIQUIDAR PROCESOS AÑOS ANTERIORES (ARRASTRES INVERSION)"/>
    <x v="8"/>
    <s v="ADQUISICION DE FURGONETAS PARA EL CBDMQ"/>
    <s v="002"/>
    <s v="GR"/>
    <s v="01"/>
    <s v="AR"/>
    <s v="006"/>
    <s v="V01"/>
    <s v="I"/>
    <m/>
    <n v="840105"/>
    <n v="141437.06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PATY PALACIOS"/>
    <s v="LIQUIDAR PROCESOS AÑOS ANTERIORES (ARRASTRES INVERSION)"/>
    <x v="8"/>
    <s v="ADQUISICION DE FURGONETAS PARA EL CBDMQ (VIGENCIA TECNOLOGICA)"/>
    <s v="002"/>
    <s v="GR"/>
    <s v="01"/>
    <s v="AR"/>
    <s v="006"/>
    <s v="V01"/>
    <s v="I"/>
    <m/>
    <n v="730405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"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0"/>
    <n v="406500"/>
    <m/>
    <m/>
    <m/>
    <m/>
    <m/>
    <n v="33875"/>
    <n v="33875"/>
    <n v="33875"/>
    <n v="33875"/>
    <n v="33875"/>
    <n v="33875"/>
    <n v="33875"/>
    <n v="33875"/>
    <n v="33875"/>
    <n v="33875"/>
    <n v="33875"/>
    <n v="33875"/>
    <n v="33875"/>
    <n v="33875"/>
    <n v="33875"/>
    <n v="33875"/>
    <n v="33875"/>
    <n v="33875"/>
    <n v="33875"/>
    <n v="33875"/>
    <n v="33875"/>
    <n v="33875"/>
    <n v="33875"/>
    <n v="33875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1"/>
    <n v="12500000"/>
    <m/>
    <m/>
    <m/>
    <m/>
    <m/>
    <n v="1041666.6"/>
    <n v="1041666.6"/>
    <n v="1041666.6"/>
    <n v="1041666.6"/>
    <n v="1041666.6"/>
    <n v="1041666.6"/>
    <n v="1041666.6"/>
    <n v="1041666.6"/>
    <n v="1041666.7"/>
    <n v="1041666.7"/>
    <n v="1041666.7"/>
    <n v="1041666.7"/>
    <n v="1041666.7"/>
    <n v="1041666.7"/>
    <n v="1041666.7"/>
    <n v="1041666.7"/>
    <n v="1041666.7"/>
    <n v="1041666.7"/>
    <n v="1041666.7"/>
    <n v="1041666.7"/>
    <n v="1041666.7"/>
    <n v="1041666.7"/>
    <n v="1041666.7"/>
    <n v="1041666.7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2"/>
    <n v="298500"/>
    <m/>
    <m/>
    <m/>
    <m/>
    <m/>
    <n v="24875"/>
    <n v="24875"/>
    <n v="24875"/>
    <n v="24875"/>
    <n v="24875"/>
    <n v="24875"/>
    <n v="24875"/>
    <n v="24875"/>
    <n v="24875"/>
    <n v="24875"/>
    <n v="24875"/>
    <n v="24875"/>
    <n v="24875"/>
    <n v="24875"/>
    <n v="24875"/>
    <n v="24875"/>
    <n v="24875"/>
    <n v="24875"/>
    <n v="24875"/>
    <n v="24875"/>
    <n v="24875"/>
    <n v="24875"/>
    <n v="24875"/>
    <n v="24875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3"/>
    <n v="1140027.33"/>
    <m/>
    <m/>
    <m/>
    <m/>
    <m/>
    <n v="95002.28"/>
    <n v="95002.28"/>
    <n v="95002.28"/>
    <n v="95002.28"/>
    <n v="95002.28"/>
    <n v="95002.28"/>
    <n v="95002.28"/>
    <n v="95002.28"/>
    <n v="95002.28"/>
    <n v="95002.28"/>
    <n v="95002.28"/>
    <n v="95002.28"/>
    <n v="95002.28"/>
    <n v="95002.28"/>
    <n v="95002.27"/>
    <n v="95002.27"/>
    <n v="95002.27"/>
    <n v="95002.27"/>
    <n v="95002.27"/>
    <n v="95002.27"/>
    <n v="95002.28"/>
    <n v="95002.28"/>
    <n v="95002.28"/>
    <n v="95002.28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4"/>
    <n v="24875"/>
    <m/>
    <m/>
    <m/>
    <m/>
    <m/>
    <n v="2072.92"/>
    <n v="2072.92"/>
    <n v="2072.92"/>
    <n v="2072.92"/>
    <n v="2072.92"/>
    <n v="2072.92"/>
    <n v="2072.92"/>
    <n v="2072.92"/>
    <n v="2072.92"/>
    <n v="2072.92"/>
    <n v="2072.92"/>
    <n v="2072.92"/>
    <n v="2072.92"/>
    <n v="2072.92"/>
    <n v="2072.92"/>
    <n v="2072.92"/>
    <n v="2072.91"/>
    <n v="2072.91"/>
    <n v="2072.91"/>
    <n v="2072.91"/>
    <n v="2072.91"/>
    <n v="2072.91"/>
    <n v="2072.91"/>
    <n v="2072.91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5"/>
    <n v="555000"/>
    <m/>
    <m/>
    <m/>
    <m/>
    <m/>
    <n v="46250"/>
    <n v="46250"/>
    <n v="46250"/>
    <n v="46250"/>
    <n v="46250"/>
    <n v="46250"/>
    <n v="46250"/>
    <n v="46250"/>
    <n v="46250"/>
    <n v="46250"/>
    <n v="46250"/>
    <n v="46250"/>
    <n v="46250"/>
    <n v="46250"/>
    <n v="46250"/>
    <n v="46250"/>
    <n v="46250"/>
    <n v="46250"/>
    <n v="46250"/>
    <n v="46250"/>
    <n v="46250"/>
    <n v="46250"/>
    <n v="46250"/>
    <n v="46250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6"/>
    <n v="21675"/>
    <m/>
    <m/>
    <m/>
    <m/>
    <m/>
    <n v="1806.25"/>
    <n v="1806.25"/>
    <n v="1806.25"/>
    <n v="1806.25"/>
    <n v="1806.25"/>
    <n v="1806.25"/>
    <n v="1806.25"/>
    <n v="1806.25"/>
    <n v="1806.25"/>
    <n v="1806.25"/>
    <n v="1806.25"/>
    <n v="1806.25"/>
    <n v="1806.25"/>
    <n v="1806.25"/>
    <n v="1806.25"/>
    <n v="1806.25"/>
    <n v="1806.25"/>
    <n v="1806.25"/>
    <n v="1806.25"/>
    <n v="1806.25"/>
    <n v="1806.25"/>
    <n v="1806.25"/>
    <n v="1806.25"/>
    <n v="1806.25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7"/>
    <n v="585360"/>
    <m/>
    <m/>
    <m/>
    <m/>
    <m/>
    <n v="48780"/>
    <n v="48780"/>
    <n v="48780"/>
    <n v="48780"/>
    <n v="48780"/>
    <n v="48780"/>
    <n v="48780"/>
    <n v="48780"/>
    <n v="48780"/>
    <n v="48780"/>
    <n v="48780"/>
    <n v="48780"/>
    <n v="48780"/>
    <n v="48780"/>
    <n v="48780"/>
    <n v="48780"/>
    <n v="48780"/>
    <n v="48780"/>
    <n v="48780"/>
    <n v="48780"/>
    <n v="48780"/>
    <n v="48780"/>
    <n v="48780"/>
    <n v="48780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8"/>
    <n v="800000"/>
    <m/>
    <m/>
    <m/>
    <m/>
    <m/>
    <n v="66666.67"/>
    <n v="66666.67"/>
    <n v="66666.67"/>
    <n v="66666.67"/>
    <n v="66666.67"/>
    <n v="66666.67"/>
    <n v="66666.67"/>
    <n v="66666.67"/>
    <n v="66666.67"/>
    <n v="66666.67"/>
    <n v="66666.67"/>
    <n v="66666.67"/>
    <n v="66666.67"/>
    <n v="66666.67"/>
    <n v="66666.67"/>
    <n v="66666.67"/>
    <n v="66666.66"/>
    <n v="66666.66"/>
    <n v="66666.66"/>
    <n v="66666.66"/>
    <n v="66666.66"/>
    <n v="66666.66"/>
    <n v="66666.66"/>
    <n v="6666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9"/>
    <n v="12000"/>
    <m/>
    <m/>
    <m/>
    <m/>
    <m/>
    <n v="1000"/>
    <n v="1000"/>
    <n v="1000"/>
    <n v="1000"/>
    <n v="1000"/>
    <n v="1000"/>
    <n v="1000"/>
    <n v="1000"/>
    <n v="1000"/>
    <n v="1000"/>
    <n v="1000"/>
    <n v="1000"/>
    <n v="1000"/>
    <n v="1000"/>
    <n v="1000"/>
    <n v="1000"/>
    <n v="1000"/>
    <n v="1000"/>
    <n v="1000"/>
    <n v="1000"/>
    <n v="1000"/>
    <n v="1000"/>
    <n v="1000"/>
    <n v="1000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10"/>
    <n v="120000"/>
    <m/>
    <m/>
    <m/>
    <m/>
    <m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11"/>
    <n v="1593758.21"/>
    <m/>
    <m/>
    <m/>
    <m/>
    <m/>
    <n v="132813.18"/>
    <n v="132813.18"/>
    <n v="132813.18"/>
    <n v="132813.18"/>
    <n v="132813.18"/>
    <n v="132813.18"/>
    <n v="132813.18"/>
    <n v="132813.18"/>
    <n v="132813.18"/>
    <n v="132813.18"/>
    <n v="132813.18"/>
    <n v="132813.18"/>
    <n v="132813.18"/>
    <n v="132813.18"/>
    <n v="132813.19"/>
    <n v="132813.19"/>
    <n v="132813.19"/>
    <n v="132813.19"/>
    <n v="132813.19"/>
    <n v="132813.19"/>
    <n v="132813.19"/>
    <n v="132813.19"/>
    <n v="132813.19"/>
    <n v="132813.19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12"/>
    <n v="36267.75"/>
    <m/>
    <m/>
    <m/>
    <m/>
    <m/>
    <n v="3022.31"/>
    <n v="3022.31"/>
    <n v="3022.31"/>
    <n v="3022.31"/>
    <n v="3022.31"/>
    <n v="3022.31"/>
    <n v="3022.31"/>
    <n v="3022.31"/>
    <n v="3022.31"/>
    <n v="3022.31"/>
    <n v="3022.31"/>
    <n v="3022.31"/>
    <n v="3022.31"/>
    <n v="3022.31"/>
    <n v="3022.31"/>
    <n v="3022.31"/>
    <n v="3022.31"/>
    <n v="3022.31"/>
    <n v="3022.32"/>
    <n v="3022.32"/>
    <n v="3022.32"/>
    <n v="3022.32"/>
    <n v="3022.32"/>
    <n v="3022.32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13"/>
    <n v="1025124.43"/>
    <m/>
    <m/>
    <m/>
    <m/>
    <m/>
    <n v="85427.04"/>
    <n v="85427.04"/>
    <n v="85427.04"/>
    <n v="85427.04"/>
    <n v="85427.04"/>
    <n v="85427.04"/>
    <n v="85427.04"/>
    <n v="85427.04"/>
    <n v="85427.04"/>
    <n v="85427.04"/>
    <n v="85427.04"/>
    <n v="85427.04"/>
    <n v="85427.04"/>
    <n v="85427.04"/>
    <n v="85427.03"/>
    <n v="85427.03"/>
    <n v="85427.03"/>
    <n v="85427.03"/>
    <n v="85427.03"/>
    <n v="85427.03"/>
    <n v="85427.03"/>
    <n v="85427.03"/>
    <n v="85427.03"/>
    <n v="85427.03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14"/>
    <n v="24875"/>
    <m/>
    <m/>
    <m/>
    <m/>
    <m/>
    <n v="2072.92"/>
    <n v="2072.92"/>
    <n v="2072.92"/>
    <n v="2072.92"/>
    <n v="2072.92"/>
    <n v="2072.92"/>
    <n v="2072.92"/>
    <n v="2072.92"/>
    <n v="2072.92"/>
    <n v="2072.92"/>
    <n v="2072.92"/>
    <n v="2072.92"/>
    <n v="2072.92"/>
    <n v="2072.92"/>
    <n v="2072.92"/>
    <n v="2072.92"/>
    <n v="2072.91"/>
    <n v="2072.91"/>
    <n v="2072.91"/>
    <n v="2072.91"/>
    <n v="2072.91"/>
    <n v="2072.91"/>
    <n v="2072.91"/>
    <n v="2072.91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15"/>
    <n v="450000"/>
    <m/>
    <m/>
    <m/>
    <m/>
    <m/>
    <n v="37500"/>
    <n v="37500"/>
    <n v="37500"/>
    <n v="37500"/>
    <n v="37500"/>
    <n v="37500"/>
    <n v="37500"/>
    <n v="37500"/>
    <n v="37500"/>
    <n v="37500"/>
    <n v="37500"/>
    <n v="37500"/>
    <n v="37500"/>
    <n v="37500"/>
    <n v="37500"/>
    <n v="37500"/>
    <n v="37500"/>
    <n v="37500"/>
    <n v="37500"/>
    <n v="37500"/>
    <n v="37500"/>
    <n v="37500"/>
    <n v="37500"/>
    <n v="37500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16"/>
    <n v="180000"/>
    <m/>
    <m/>
    <m/>
    <m/>
    <m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17"/>
    <n v="12437.5"/>
    <m/>
    <m/>
    <m/>
    <m/>
    <m/>
    <n v="1036.46"/>
    <n v="1036.46"/>
    <n v="1036.46"/>
    <n v="1036.46"/>
    <n v="1036.46"/>
    <n v="1036.46"/>
    <n v="1036.46"/>
    <n v="1036.46"/>
    <n v="1036.46"/>
    <n v="1036.46"/>
    <n v="1036.46"/>
    <n v="1036.46"/>
    <n v="1036.46"/>
    <n v="1036.46"/>
    <n v="1036.46"/>
    <n v="1036.46"/>
    <n v="1036.46"/>
    <n v="1036.46"/>
    <n v="1036.46"/>
    <n v="1036.46"/>
    <n v="1036.45"/>
    <n v="1036.45"/>
    <n v="1036.45"/>
    <n v="1036.45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18"/>
    <n v="50000"/>
    <m/>
    <m/>
    <m/>
    <m/>
    <m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6"/>
    <n v="4166.66"/>
    <n v="4166.66"/>
    <n v="4166.66"/>
    <n v="4166.66"/>
    <n v="4166.66"/>
    <n v="4166.66"/>
    <n v="416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ATENCION SINIESTROS"/>
    <s v="002"/>
    <s v="FI"/>
    <s v="03"/>
    <s v="RE"/>
    <s v="001"/>
    <s v="H01"/>
    <s v="C"/>
    <m/>
    <x v="19"/>
    <n v="40000"/>
    <m/>
    <m/>
    <m/>
    <m/>
    <m/>
    <n v="3333.33"/>
    <n v="3333.33"/>
    <n v="3333.33"/>
    <n v="3333.33"/>
    <n v="3333.33"/>
    <n v="3333.33"/>
    <n v="3333.33"/>
    <n v="3333.33"/>
    <n v="3333.33"/>
    <n v="3333.33"/>
    <n v="3333.33"/>
    <n v="3333.33"/>
    <n v="3333.33"/>
    <n v="3333.33"/>
    <n v="3333.33"/>
    <n v="3333.33"/>
    <n v="3333.34"/>
    <n v="3333.34"/>
    <n v="3333.34"/>
    <n v="3333.34"/>
    <n v="3333.34"/>
    <n v="3333.34"/>
    <n v="3333.34"/>
    <n v="3333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ESCUELA DE FORMACION"/>
    <s v="002"/>
    <s v="FI"/>
    <s v="03"/>
    <s v="RE"/>
    <s v="001"/>
    <s v="H02"/>
    <s v="C"/>
    <m/>
    <x v="3"/>
    <n v="7000"/>
    <m/>
    <m/>
    <m/>
    <m/>
    <m/>
    <n v="583.33000000000004"/>
    <n v="583.33000000000004"/>
    <n v="583.33000000000004"/>
    <n v="583.33000000000004"/>
    <n v="583.33000000000004"/>
    <n v="583.33000000000004"/>
    <n v="583.33000000000004"/>
    <n v="583.33000000000004"/>
    <n v="583.33000000000004"/>
    <n v="583.33000000000004"/>
    <n v="583.33000000000004"/>
    <n v="583.33000000000004"/>
    <n v="583.33000000000004"/>
    <n v="583.33000000000004"/>
    <n v="583.33000000000004"/>
    <n v="583.33000000000004"/>
    <n v="583.34"/>
    <n v="583.34"/>
    <n v="583.34"/>
    <n v="583.34"/>
    <n v="583.34"/>
    <n v="583.34"/>
    <n v="583.34"/>
    <n v="583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ESCUELA DE FORMACION"/>
    <s v="002"/>
    <s v="FI"/>
    <s v="03"/>
    <s v="RE"/>
    <s v="001"/>
    <s v="H02"/>
    <s v="C"/>
    <m/>
    <x v="5"/>
    <n v="3000"/>
    <m/>
    <m/>
    <m/>
    <m/>
    <m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50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ESCUELA DE FORMACION"/>
    <s v="002"/>
    <s v="FI"/>
    <s v="03"/>
    <s v="RE"/>
    <s v="001"/>
    <s v="H02"/>
    <s v="C"/>
    <m/>
    <x v="8"/>
    <n v="25000"/>
    <m/>
    <m/>
    <m/>
    <m/>
    <m/>
    <n v="2083.33"/>
    <n v="2083.33"/>
    <n v="2083.33"/>
    <n v="2083.33"/>
    <n v="2083.33"/>
    <n v="2083.33"/>
    <n v="2083.33"/>
    <n v="2083.33"/>
    <n v="2083.33"/>
    <n v="2083.33"/>
    <n v="2083.33"/>
    <n v="2083.33"/>
    <n v="2083.33"/>
    <n v="2083.33"/>
    <n v="2083.33"/>
    <n v="2083.33"/>
    <n v="2083.34"/>
    <n v="2083.34"/>
    <n v="2083.34"/>
    <n v="2083.34"/>
    <n v="2083.34"/>
    <n v="2083.34"/>
    <n v="2083.34"/>
    <n v="2083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ESCUELA DE FORMACION"/>
    <s v="002"/>
    <s v="FI"/>
    <s v="03"/>
    <s v="RE"/>
    <s v="001"/>
    <s v="H02"/>
    <s v="C"/>
    <m/>
    <x v="11"/>
    <n v="8000"/>
    <m/>
    <m/>
    <m/>
    <m/>
    <m/>
    <n v="666.67"/>
    <n v="666.67"/>
    <n v="666.67"/>
    <n v="666.67"/>
    <n v="666.67"/>
    <n v="666.67"/>
    <n v="666.67"/>
    <n v="666.67"/>
    <n v="666.67"/>
    <n v="666.67"/>
    <n v="666.67"/>
    <n v="666.67"/>
    <n v="666.67"/>
    <n v="666.67"/>
    <n v="666.67"/>
    <n v="666.67"/>
    <n v="666.66"/>
    <n v="666.66"/>
    <n v="666.66"/>
    <n v="666.66"/>
    <n v="666.66"/>
    <n v="666.66"/>
    <n v="666.66"/>
    <n v="66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ESCUELA DE FORMACION"/>
    <s v="002"/>
    <s v="FI"/>
    <s v="03"/>
    <s v="RE"/>
    <s v="001"/>
    <s v="H02"/>
    <s v="C"/>
    <m/>
    <x v="13"/>
    <n v="5000"/>
    <m/>
    <m/>
    <m/>
    <m/>
    <m/>
    <n v="416.67"/>
    <n v="416.67"/>
    <n v="416.67"/>
    <n v="416.67"/>
    <n v="416.67"/>
    <n v="416.67"/>
    <n v="416.67"/>
    <n v="416.67"/>
    <n v="416.67"/>
    <n v="416.67"/>
    <n v="416.67"/>
    <n v="416.67"/>
    <n v="416.67"/>
    <n v="416.67"/>
    <n v="416.67"/>
    <n v="416.67"/>
    <n v="416.66"/>
    <n v="416.66"/>
    <n v="416.66"/>
    <n v="416.66"/>
    <n v="416.66"/>
    <n v="416.66"/>
    <n v="416.66"/>
    <n v="41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ESCUELA DE FORMACION"/>
    <s v="002"/>
    <s v="FI"/>
    <s v="03"/>
    <s v="RE"/>
    <s v="001"/>
    <s v="H02"/>
    <s v="C"/>
    <m/>
    <x v="16"/>
    <n v="5000"/>
    <m/>
    <m/>
    <m/>
    <m/>
    <m/>
    <n v="416.67"/>
    <n v="416.67"/>
    <n v="416.67"/>
    <n v="416.67"/>
    <n v="416.67"/>
    <n v="416.67"/>
    <n v="416.67"/>
    <n v="416.67"/>
    <n v="416.67"/>
    <n v="416.67"/>
    <n v="416.67"/>
    <n v="416.67"/>
    <n v="416.67"/>
    <n v="416.67"/>
    <n v="416.67"/>
    <n v="416.67"/>
    <n v="416.66"/>
    <n v="416.66"/>
    <n v="416.66"/>
    <n v="416.66"/>
    <n v="416.66"/>
    <n v="416.66"/>
    <n v="416.66"/>
    <n v="41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ESCUELA DE FORMACION"/>
    <s v="002"/>
    <s v="FI"/>
    <s v="03"/>
    <s v="RE"/>
    <s v="001"/>
    <s v="H02"/>
    <s v="C"/>
    <m/>
    <x v="1"/>
    <n v="35000"/>
    <m/>
    <m/>
    <m/>
    <m/>
    <m/>
    <n v="2916.67"/>
    <n v="2916.67"/>
    <n v="2916.67"/>
    <n v="2916.67"/>
    <n v="2916.67"/>
    <n v="2916.67"/>
    <n v="2916.67"/>
    <n v="2916.67"/>
    <n v="2916.67"/>
    <n v="2916.67"/>
    <n v="2916.67"/>
    <n v="2916.67"/>
    <n v="2916.67"/>
    <n v="2916.67"/>
    <n v="2916.67"/>
    <n v="2916.67"/>
    <n v="2916.66"/>
    <n v="2916.66"/>
    <n v="2916.66"/>
    <n v="2916.66"/>
    <n v="2916.66"/>
    <n v="2916.66"/>
    <n v="2916.66"/>
    <n v="291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ESCUELA DE FORMACION"/>
    <s v="002"/>
    <s v="FI"/>
    <s v="03"/>
    <s v="RE"/>
    <s v="001"/>
    <s v="H02"/>
    <s v="C"/>
    <m/>
    <x v="7"/>
    <n v="1500"/>
    <m/>
    <m/>
    <m/>
    <m/>
    <m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ESCUELA DE FORMACION"/>
    <s v="002"/>
    <s v="FI"/>
    <s v="03"/>
    <s v="RE"/>
    <s v="001"/>
    <s v="H02"/>
    <s v="C"/>
    <m/>
    <x v="9"/>
    <n v="2000"/>
    <m/>
    <m/>
    <m/>
    <m/>
    <m/>
    <n v="166.67"/>
    <n v="166.67"/>
    <n v="166.67"/>
    <n v="166.67"/>
    <n v="166.67"/>
    <n v="166.67"/>
    <n v="166.67"/>
    <n v="166.67"/>
    <n v="166.67"/>
    <n v="166.67"/>
    <n v="166.67"/>
    <n v="166.67"/>
    <n v="166.67"/>
    <n v="166.67"/>
    <n v="166.67"/>
    <n v="166.67"/>
    <n v="166.66"/>
    <n v="166.66"/>
    <n v="166.66"/>
    <n v="166.66"/>
    <n v="166.66"/>
    <n v="166.66"/>
    <n v="166.66"/>
    <n v="16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ESCUELA DE FORMACION"/>
    <s v="002"/>
    <s v="FI"/>
    <s v="03"/>
    <s v="RE"/>
    <s v="001"/>
    <s v="H02"/>
    <s v="C"/>
    <m/>
    <x v="10"/>
    <n v="30000"/>
    <m/>
    <m/>
    <m/>
    <m/>
    <m/>
    <n v="2500"/>
    <n v="2500"/>
    <n v="2500"/>
    <n v="2500"/>
    <n v="2500"/>
    <n v="2500"/>
    <n v="2500"/>
    <n v="2500"/>
    <n v="2500"/>
    <n v="2500"/>
    <n v="2500"/>
    <n v="2500"/>
    <n v="2500"/>
    <n v="2500"/>
    <n v="2500"/>
    <n v="2500"/>
    <n v="2500"/>
    <n v="2500"/>
    <n v="2500"/>
    <n v="2500"/>
    <n v="2500"/>
    <n v="2500"/>
    <n v="2500"/>
    <n v="2500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ESCUELA DE FORMACION"/>
    <s v="002"/>
    <s v="FI"/>
    <s v="03"/>
    <s v="RE"/>
    <s v="001"/>
    <s v="H02"/>
    <s v="C"/>
    <m/>
    <x v="20"/>
    <n v="50000"/>
    <m/>
    <m/>
    <m/>
    <m/>
    <m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6"/>
    <n v="4166.66"/>
    <n v="4166.66"/>
    <n v="4166.66"/>
    <n v="4166.66"/>
    <n v="4166.66"/>
    <n v="4166.66"/>
    <n v="416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21"/>
    <n v="196456.92"/>
    <m/>
    <m/>
    <m/>
    <m/>
    <m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  <n v="16371.410000000002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3"/>
    <n v="238778.01"/>
    <m/>
    <m/>
    <m/>
    <m/>
    <m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"/>
    <n v="19898.16"/>
    <n v="19898.16"/>
    <n v="19898.16"/>
    <n v="19898.16"/>
    <n v="19898.1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5"/>
    <n v="107500"/>
    <m/>
    <m/>
    <m/>
    <m/>
    <m/>
    <n v="8958.33"/>
    <n v="8958.33"/>
    <n v="8958.33"/>
    <n v="8958.33"/>
    <n v="8958.33"/>
    <n v="8958.33"/>
    <n v="8958.33"/>
    <n v="8958.33"/>
    <n v="8958.33"/>
    <n v="8958.33"/>
    <n v="8958.33"/>
    <n v="8958.33"/>
    <n v="8958.33"/>
    <n v="8958.33"/>
    <n v="8958.33"/>
    <n v="8958.33"/>
    <n v="8958.34"/>
    <n v="8958.34"/>
    <n v="8958.34"/>
    <n v="8958.34"/>
    <n v="8958.34"/>
    <n v="8958.34"/>
    <n v="8958.34"/>
    <n v="8958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22"/>
    <n v="15000"/>
    <m/>
    <m/>
    <m/>
    <m/>
    <m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8"/>
    <n v="970000"/>
    <m/>
    <m/>
    <m/>
    <m/>
    <m/>
    <n v="80833.33"/>
    <n v="80833.33"/>
    <n v="80833.33"/>
    <n v="80833.33"/>
    <n v="80833.33"/>
    <n v="80833.33"/>
    <n v="80833.33"/>
    <n v="80833.33"/>
    <n v="80833.33"/>
    <n v="80833.33"/>
    <n v="80833.33"/>
    <n v="80833.33"/>
    <n v="80833.33"/>
    <n v="80833.33"/>
    <n v="80833.33"/>
    <n v="80833.33"/>
    <n v="80833.34"/>
    <n v="80833.34"/>
    <n v="80833.34"/>
    <n v="80833.34"/>
    <n v="80833.34"/>
    <n v="80833.34"/>
    <n v="80833.34"/>
    <n v="80833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9"/>
    <n v="26000"/>
    <m/>
    <m/>
    <m/>
    <m/>
    <m/>
    <n v="2166.6"/>
    <n v="2166.6"/>
    <n v="2166.6"/>
    <n v="2166.6"/>
    <n v="2166.6"/>
    <n v="2166.6"/>
    <n v="2166.6"/>
    <n v="2166.6"/>
    <n v="2166.6999999999998"/>
    <n v="2166.6999999999998"/>
    <n v="2166.6999999999998"/>
    <n v="2166.6999999999998"/>
    <n v="2166.6999999999998"/>
    <n v="2166.6999999999998"/>
    <n v="2166.6999999999998"/>
    <n v="2166.6999999999998"/>
    <n v="2166.6999999999998"/>
    <n v="2166.6999999999998"/>
    <n v="2166.6999999999998"/>
    <n v="2166.6999999999998"/>
    <n v="2166.6999999999998"/>
    <n v="2166.6999999999998"/>
    <n v="2166.6999999999998"/>
    <n v="2166.6999999999998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10"/>
    <n v="232513.2"/>
    <m/>
    <m/>
    <m/>
    <m/>
    <m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  <n v="19376.100000000002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11"/>
    <n v="334793.94"/>
    <m/>
    <m/>
    <m/>
    <m/>
    <m/>
    <n v="27899.5"/>
    <n v="27899.5"/>
    <n v="27899.5"/>
    <n v="27899.5"/>
    <n v="27899.5"/>
    <n v="27899.5"/>
    <n v="27899.5"/>
    <n v="27899.5"/>
    <n v="27899.5"/>
    <n v="27899.5"/>
    <n v="27899.5"/>
    <n v="27899.5"/>
    <n v="27899.49"/>
    <n v="27899.49"/>
    <n v="27899.49"/>
    <n v="27899.49"/>
    <n v="27899.49"/>
    <n v="27899.49"/>
    <n v="27899.49"/>
    <n v="27899.49"/>
    <n v="27899.49"/>
    <n v="27899.49"/>
    <n v="27899.49"/>
    <n v="27899.49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13"/>
    <n v="238778.01"/>
    <m/>
    <m/>
    <m/>
    <m/>
    <m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9999999998"/>
    <n v="19898.16"/>
    <n v="19898.16"/>
    <n v="19898.16"/>
    <n v="19898.16"/>
    <n v="19898.16"/>
    <n v="19898.1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15"/>
    <n v="200000"/>
    <m/>
    <m/>
    <m/>
    <m/>
    <m/>
    <n v="16666.669999999998"/>
    <n v="16666.669999999998"/>
    <n v="16666.669999999998"/>
    <n v="16666.669999999998"/>
    <n v="16666.669999999998"/>
    <n v="16666.669999999998"/>
    <n v="16666.669999999998"/>
    <n v="16666.669999999998"/>
    <n v="16666.669999999998"/>
    <n v="16666.669999999998"/>
    <n v="16666.669999999998"/>
    <n v="16666.669999999998"/>
    <n v="16666.669999999998"/>
    <n v="16666.669999999998"/>
    <n v="16666.669999999998"/>
    <n v="16666.669999999998"/>
    <n v="16666.66"/>
    <n v="16666.66"/>
    <n v="16666.66"/>
    <n v="16666.66"/>
    <n v="16666.66"/>
    <n v="16666.66"/>
    <n v="16666.66"/>
    <n v="1666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16"/>
    <n v="224158.1"/>
    <m/>
    <m/>
    <m/>
    <m/>
    <m/>
    <n v="18679.84"/>
    <n v="18679.84"/>
    <n v="18679.84"/>
    <n v="18679.84"/>
    <n v="18679.84"/>
    <n v="18679.84"/>
    <n v="18679.84"/>
    <n v="18679.84"/>
    <n v="18679.84"/>
    <n v="18679.84"/>
    <n v="18679.84"/>
    <n v="18679.84"/>
    <n v="18679.84"/>
    <n v="18679.84"/>
    <n v="18679.84"/>
    <n v="18679.84"/>
    <n v="18679.84"/>
    <n v="18679.84"/>
    <n v="18679.84"/>
    <n v="18679.84"/>
    <n v="18679.849999999999"/>
    <n v="18679.849999999999"/>
    <n v="18679.849999999999"/>
    <n v="18679.849999999999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18"/>
    <n v="50000"/>
    <m/>
    <m/>
    <m/>
    <m/>
    <m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7"/>
    <n v="4166.66"/>
    <n v="4166.66"/>
    <n v="4166.66"/>
    <n v="4166.66"/>
    <n v="4166.66"/>
    <n v="4166.66"/>
    <n v="4166.66"/>
    <n v="416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1"/>
    <n v="1562239.2"/>
    <m/>
    <m/>
    <m/>
    <m/>
    <m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  <n v="130186.59999999999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23"/>
    <n v="15000"/>
    <m/>
    <m/>
    <m/>
    <m/>
    <m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  <n v="1250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24"/>
    <n v="10000"/>
    <m/>
    <m/>
    <m/>
    <m/>
    <m/>
    <n v="833.33"/>
    <n v="833.33"/>
    <n v="833.33"/>
    <n v="833.33"/>
    <n v="833.33"/>
    <n v="833.33"/>
    <n v="833.33"/>
    <n v="833.33"/>
    <n v="833.33"/>
    <n v="833.33"/>
    <n v="833.33"/>
    <n v="833.33"/>
    <n v="833.33"/>
    <n v="833.33"/>
    <n v="833.33"/>
    <n v="833.33"/>
    <n v="833.34"/>
    <n v="833.34"/>
    <n v="833.34"/>
    <n v="833.34"/>
    <n v="833.34"/>
    <n v="833.34"/>
    <n v="833.34"/>
    <n v="833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GESTION INSTITUCIONAL"/>
    <s v="002"/>
    <s v="FI"/>
    <s v="03"/>
    <s v="RE"/>
    <s v="001"/>
    <s v="H03"/>
    <s v="C"/>
    <m/>
    <x v="19"/>
    <n v="40000"/>
    <m/>
    <m/>
    <m/>
    <m/>
    <m/>
    <n v="3333.33"/>
    <n v="3333.33"/>
    <n v="3333.33"/>
    <n v="3333.33"/>
    <n v="3333.33"/>
    <n v="3333.33"/>
    <n v="3333.33"/>
    <n v="3333.33"/>
    <n v="3333.33"/>
    <n v="3333.33"/>
    <n v="3333.33"/>
    <n v="3333.33"/>
    <n v="3333.33"/>
    <n v="3333.33"/>
    <n v="3333.33"/>
    <n v="3333.33"/>
    <n v="3333.34"/>
    <n v="3333.34"/>
    <n v="3333.34"/>
    <n v="3333.34"/>
    <n v="3333.34"/>
    <n v="3333.34"/>
    <n v="3333.34"/>
    <n v="3333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PREVENCION"/>
    <s v="002"/>
    <s v="FI"/>
    <s v="03"/>
    <s v="RE"/>
    <s v="001"/>
    <s v="H04"/>
    <s v="C"/>
    <m/>
    <x v="3"/>
    <n v="106144"/>
    <m/>
    <m/>
    <m/>
    <m/>
    <m/>
    <n v="8845.33"/>
    <n v="8845.33"/>
    <n v="8845.33"/>
    <n v="8845.33"/>
    <n v="8845.33"/>
    <n v="8845.33"/>
    <n v="8845.33"/>
    <n v="8845.33"/>
    <n v="8845.33"/>
    <n v="8845.33"/>
    <n v="8845.33"/>
    <n v="8845.33"/>
    <n v="8845.33"/>
    <n v="8845.33"/>
    <n v="8845.33"/>
    <n v="8845.33"/>
    <n v="8845.34"/>
    <n v="8845.34"/>
    <n v="8845.34"/>
    <n v="8845.34"/>
    <n v="8845.34"/>
    <n v="8845.34"/>
    <n v="8845.34"/>
    <n v="8845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PREVENCION"/>
    <s v="002"/>
    <s v="FI"/>
    <s v="03"/>
    <s v="RE"/>
    <s v="001"/>
    <s v="H04"/>
    <s v="C"/>
    <m/>
    <x v="5"/>
    <n v="39000"/>
    <m/>
    <m/>
    <m/>
    <m/>
    <m/>
    <n v="3250"/>
    <n v="3250"/>
    <n v="3250"/>
    <n v="3250"/>
    <n v="3250"/>
    <n v="3250"/>
    <n v="3250"/>
    <n v="3250"/>
    <n v="3250"/>
    <n v="3250"/>
    <n v="3250"/>
    <n v="3250"/>
    <n v="3250"/>
    <n v="3250"/>
    <n v="3250"/>
    <n v="3250"/>
    <n v="3250"/>
    <n v="3250"/>
    <n v="3250"/>
    <n v="3250"/>
    <n v="3250"/>
    <n v="3250"/>
    <n v="3250"/>
    <n v="3250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PREVENCION"/>
    <s v="002"/>
    <s v="FI"/>
    <s v="03"/>
    <s v="RE"/>
    <s v="001"/>
    <s v="H04"/>
    <s v="C"/>
    <m/>
    <x v="11"/>
    <n v="148389.31"/>
    <m/>
    <m/>
    <m/>
    <m/>
    <m/>
    <n v="12365.78"/>
    <n v="12365.78"/>
    <n v="12365.78"/>
    <n v="12365.78"/>
    <n v="12365.78"/>
    <n v="12365.78"/>
    <n v="12365.78"/>
    <n v="12365.78"/>
    <n v="12365.78"/>
    <n v="12365.78"/>
    <n v="12365.78"/>
    <n v="12365.78"/>
    <n v="12365.78"/>
    <n v="12365.78"/>
    <n v="12365.77"/>
    <n v="12365.77"/>
    <n v="12365.77"/>
    <n v="12365.77"/>
    <n v="12365.77"/>
    <n v="12365.77"/>
    <n v="12365.77"/>
    <n v="12365.77"/>
    <n v="12365.77"/>
    <n v="12365.77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PREVENCION"/>
    <s v="002"/>
    <s v="FI"/>
    <s v="03"/>
    <s v="RE"/>
    <s v="001"/>
    <s v="H04"/>
    <s v="C"/>
    <m/>
    <x v="13"/>
    <n v="106144"/>
    <m/>
    <m/>
    <m/>
    <m/>
    <m/>
    <n v="8845.33"/>
    <n v="8845.33"/>
    <n v="8845.33"/>
    <n v="8845.33"/>
    <n v="8845.33"/>
    <n v="8845.33"/>
    <n v="8845.33"/>
    <n v="8845.33"/>
    <n v="8845.33"/>
    <n v="8845.33"/>
    <n v="8845.33"/>
    <n v="8845.33"/>
    <n v="8845.33"/>
    <n v="8845.33"/>
    <n v="8845.33"/>
    <n v="8845.33"/>
    <n v="8845.34"/>
    <n v="8845.34"/>
    <n v="8845.34"/>
    <n v="8845.34"/>
    <n v="8845.34"/>
    <n v="8845.34"/>
    <n v="8845.34"/>
    <n v="8845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PREVENCION"/>
    <s v="002"/>
    <s v="FI"/>
    <s v="03"/>
    <s v="RE"/>
    <s v="001"/>
    <s v="H04"/>
    <s v="C"/>
    <m/>
    <x v="1"/>
    <n v="1121748"/>
    <m/>
    <m/>
    <m/>
    <m/>
    <m/>
    <n v="93479"/>
    <n v="93479"/>
    <n v="93479"/>
    <n v="93479"/>
    <n v="93479"/>
    <n v="93479"/>
    <n v="93479"/>
    <n v="93479"/>
    <n v="93479"/>
    <n v="93479"/>
    <n v="93479"/>
    <n v="93479"/>
    <n v="93479"/>
    <n v="93479"/>
    <n v="93479"/>
    <n v="93479"/>
    <n v="93479"/>
    <n v="93479"/>
    <n v="93479"/>
    <n v="93479"/>
    <n v="93479"/>
    <n v="93479"/>
    <n v="93479"/>
    <n v="93479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PREVENCION"/>
    <s v="002"/>
    <s v="FI"/>
    <s v="03"/>
    <s v="RE"/>
    <s v="001"/>
    <s v="H04"/>
    <s v="C"/>
    <m/>
    <x v="8"/>
    <n v="152000"/>
    <m/>
    <m/>
    <m/>
    <m/>
    <m/>
    <n v="12666.67"/>
    <n v="12666.67"/>
    <n v="12666.67"/>
    <n v="12666.67"/>
    <n v="12666.67"/>
    <n v="12666.67"/>
    <n v="12666.67"/>
    <n v="12666.67"/>
    <n v="12666.67"/>
    <n v="12666.67"/>
    <n v="12666.67"/>
    <n v="12666.67"/>
    <n v="12666.67"/>
    <n v="12666.67"/>
    <n v="12666.67"/>
    <n v="12666.67"/>
    <n v="12666.66"/>
    <n v="12666.66"/>
    <n v="12666.66"/>
    <n v="12666.66"/>
    <n v="12666.66"/>
    <n v="12666.66"/>
    <n v="12666.66"/>
    <n v="1266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PREVENCION"/>
    <s v="002"/>
    <s v="FI"/>
    <s v="03"/>
    <s v="RE"/>
    <s v="001"/>
    <s v="H04"/>
    <s v="C"/>
    <m/>
    <x v="9"/>
    <n v="8000"/>
    <m/>
    <m/>
    <m/>
    <m/>
    <m/>
    <n v="666.67"/>
    <n v="666.67"/>
    <n v="666.67"/>
    <n v="666.67"/>
    <n v="666.67"/>
    <n v="666.67"/>
    <n v="666.67"/>
    <n v="666.67"/>
    <n v="666.67"/>
    <n v="666.67"/>
    <n v="666.67"/>
    <n v="666.67"/>
    <n v="666.67"/>
    <n v="666.67"/>
    <n v="666.67"/>
    <n v="666.67"/>
    <n v="666.66"/>
    <n v="666.66"/>
    <n v="666.66"/>
    <n v="666.66"/>
    <n v="666.66"/>
    <n v="666.66"/>
    <n v="666.66"/>
    <n v="666.66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PREVENCION"/>
    <s v="002"/>
    <s v="FI"/>
    <s v="03"/>
    <s v="RE"/>
    <s v="001"/>
    <s v="H04"/>
    <s v="C"/>
    <m/>
    <x v="10"/>
    <n v="55000"/>
    <m/>
    <m/>
    <m/>
    <m/>
    <m/>
    <n v="4583.33"/>
    <n v="4583.33"/>
    <n v="4583.33"/>
    <n v="4583.33"/>
    <n v="4583.33"/>
    <n v="4583.33"/>
    <n v="4583.33"/>
    <n v="4583.33"/>
    <n v="4583.33"/>
    <n v="4583.33"/>
    <n v="4583.33"/>
    <n v="4583.33"/>
    <n v="4583.33"/>
    <n v="4583.33"/>
    <n v="4583.33"/>
    <n v="4583.33"/>
    <n v="4583.34"/>
    <n v="4583.34"/>
    <n v="4583.34"/>
    <n v="4583.34"/>
    <n v="4583.34"/>
    <n v="4583.34"/>
    <n v="4583.34"/>
    <n v="4583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PREVENCION"/>
    <s v="002"/>
    <s v="FI"/>
    <s v="03"/>
    <s v="RE"/>
    <s v="001"/>
    <s v="H04"/>
    <s v="C"/>
    <m/>
    <x v="16"/>
    <n v="132664"/>
    <m/>
    <m/>
    <m/>
    <m/>
    <m/>
    <n v="11055.33"/>
    <n v="11055.33"/>
    <n v="11055.33"/>
    <n v="11055.33"/>
    <n v="11055.33"/>
    <n v="11055.33"/>
    <n v="11055.33"/>
    <n v="11055.33"/>
    <n v="11055.33"/>
    <n v="11055.33"/>
    <n v="11055.33"/>
    <n v="11055.33"/>
    <n v="11055.33"/>
    <n v="11055.33"/>
    <n v="11055.33"/>
    <n v="11055.33"/>
    <n v="11055.34"/>
    <n v="11055.34"/>
    <n v="11055.34"/>
    <n v="11055.34"/>
    <n v="11055.34"/>
    <n v="11055.34"/>
    <n v="11055.34"/>
    <n v="11055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REMUNERACIONES PREVENCION"/>
    <s v="002"/>
    <s v="FI"/>
    <s v="03"/>
    <s v="RE"/>
    <s v="001"/>
    <s v="H04"/>
    <s v="C"/>
    <m/>
    <x v="25"/>
    <n v="55000"/>
    <m/>
    <m/>
    <m/>
    <m/>
    <m/>
    <n v="4583.33"/>
    <n v="4583.33"/>
    <n v="4583.33"/>
    <n v="4583.33"/>
    <n v="4583.33"/>
    <n v="4583.33"/>
    <n v="4583.33"/>
    <n v="4583.33"/>
    <n v="4583.33"/>
    <n v="4583.33"/>
    <n v="4583.33"/>
    <n v="4583.33"/>
    <n v="4583.33"/>
    <n v="4583.33"/>
    <n v="4583.33"/>
    <n v="4583.33"/>
    <n v="4583.34"/>
    <n v="4583.34"/>
    <n v="4583.34"/>
    <n v="4583.34"/>
    <n v="4583.34"/>
    <n v="4583.34"/>
    <n v="4583.34"/>
    <n v="4583.34"/>
  </r>
  <r>
    <s v="FORTALECIMIENTO INSTITUCIONAL"/>
    <s v="GESTION DE REMUNERACIONES DE PERSONAL"/>
    <s v="REMUNERACIONES"/>
    <s v="MANTENER LA OPERATIVIDAD INSTITUCIONAL A TRAVES DE LA COORDINACIÓN DEL USO DE LOS RECURSOS HUMANOS, MATERIALES, FINANCIEROS Y TECNOLÓGICOS DE MANERA EFICIENTE Y EFICAZ"/>
    <s v="PORCENTAJE DE EJECUCION PRESUPUESTARIA DE REMUNERACIONES DEL  PERSONAL"/>
    <n v="0.9"/>
    <s v="GLORIA BURBANO"/>
    <x v="0"/>
    <s v="TALENTO HUMANO"/>
    <s v="DIETAS"/>
    <s v="002"/>
    <s v="FI"/>
    <s v="03"/>
    <s v="RE"/>
    <s v="001"/>
    <s v="H05"/>
    <s v="C"/>
    <m/>
    <x v="26"/>
    <n v="5000"/>
    <m/>
    <m/>
    <m/>
    <m/>
    <m/>
    <n v="416.67"/>
    <n v="416.67"/>
    <n v="416.67"/>
    <n v="416.67"/>
    <n v="416.67"/>
    <n v="416.67"/>
    <n v="416.67"/>
    <n v="416.67"/>
    <n v="416.67"/>
    <n v="416.67"/>
    <n v="416.67"/>
    <n v="416.67"/>
    <n v="416.67"/>
    <n v="416.67"/>
    <n v="416.67"/>
    <n v="416.67"/>
    <n v="416.66"/>
    <n v="416.66"/>
    <n v="416.66"/>
    <n v="416.66"/>
    <n v="416.66"/>
    <n v="416.66"/>
    <n v="416.66"/>
    <n v="416.6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4"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TALLER PARA GARANTIAS DE VEHICULOS BAJO PRINCIPIO DE VIGENCIA TECNOLOGICA LIVIANO DMAX Y SZ "/>
    <s v="002"/>
    <s v="FI"/>
    <s v="02"/>
    <s v="AR"/>
    <s v="005"/>
    <s v="D01"/>
    <s v="C"/>
    <m/>
    <x v="0"/>
    <n v="1500"/>
    <n v="0"/>
    <n v="0"/>
    <n v="0"/>
    <n v="0"/>
    <n v="0"/>
    <n v="1500"/>
    <n v="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TALLER PARA GARANTIAS DE VEHICULOS BAJO PRINCIPIO DE VIGENCIA TECNOLOGICA LIVIANO DMAX Y SZ"/>
    <s v="002"/>
    <s v="FI"/>
    <s v="02"/>
    <s v="GA"/>
    <s v="003"/>
    <s v="D01"/>
    <s v="C"/>
    <m/>
    <x v="0"/>
    <n v="18391.259999999998"/>
    <n v="18391.28"/>
    <n v="0"/>
    <n v="0"/>
    <n v="0"/>
    <n v="0"/>
    <n v="18391.2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91.259999999998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TALLER PARA GARANTIA DE BUSES INSTITUCIONALES 2018 BAJO PRINCIPIO DE VIGENCIA TECNOLOGICA (ARRASTRE)"/>
    <s v="002"/>
    <s v="FI"/>
    <s v="02"/>
    <s v="AR"/>
    <s v="005"/>
    <s v="D02"/>
    <s v="C"/>
    <m/>
    <x v="0"/>
    <n v="3000"/>
    <n v="0"/>
    <n v="0"/>
    <n v="0"/>
    <n v="0"/>
    <n v="0"/>
    <n v="3000"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TALLER PARA GARANTIA DE BUSES INSTITUCIONALES 2018 BAJO PRINCIPIO DE VIGENCIA TECNOLOGICA"/>
    <s v="002"/>
    <s v="FI"/>
    <s v="02"/>
    <s v="GA"/>
    <s v="003"/>
    <s v="D02"/>
    <s v="C"/>
    <m/>
    <x v="0"/>
    <n v="8258.2199999999993"/>
    <n v="0"/>
    <n v="0"/>
    <n v="0"/>
    <n v="0"/>
    <n v="0"/>
    <n v="8258.21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8.2199999999993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TALLER PARA GARANTIA DE FURGONETAS INSTITUCIONALES BAJO PRINCIPIO DE  VIGENCIA TECNOLOGICA"/>
    <s v="002"/>
    <s v="FI"/>
    <s v="02"/>
    <s v="AR"/>
    <s v="005"/>
    <s v="D03"/>
    <s v="C"/>
    <m/>
    <x v="0"/>
    <n v="2000"/>
    <n v="0"/>
    <n v="0"/>
    <n v="0"/>
    <n v="0"/>
    <n v="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TALLER PARA GARANTIA DE FURGONETAS INSTITUCIONALES BAJO PRINCIPIO DE  VIGENCIA TECNOLOGICA"/>
    <s v="002"/>
    <s v="FI"/>
    <s v="02"/>
    <s v="GA"/>
    <s v="003"/>
    <s v="D03"/>
    <s v="C"/>
    <m/>
    <x v="0"/>
    <n v="8000"/>
    <n v="0"/>
    <n v="0"/>
    <n v="0"/>
    <n v="0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TALLER PARA GARANTIA DE MOTOCICLETAS KAWASAKI VERSYS 300X BAJO VIGENCIA TECNOLOGICA "/>
    <s v="002"/>
    <s v="FI"/>
    <s v="02"/>
    <s v="AR"/>
    <s v="005"/>
    <s v="D04"/>
    <s v="C"/>
    <m/>
    <x v="0"/>
    <n v="10000"/>
    <n v="0"/>
    <n v="0"/>
    <n v="0"/>
    <n v="0"/>
    <n v="0"/>
    <n v="1000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TALLER PARA GARANTIA DE MOTOCICLETAS KAWASAKI VERSYS 300X BAJO VIGENCIA TECNOLOGICA"/>
    <s v="002"/>
    <s v="FI"/>
    <s v="02"/>
    <s v="GA"/>
    <s v="003"/>
    <s v="D04"/>
    <s v="C"/>
    <m/>
    <x v="0"/>
    <n v="20160.000000000004"/>
    <n v="20160.000000000004"/>
    <n v="0"/>
    <n v="0"/>
    <n v="0"/>
    <n v="0"/>
    <n v="20160.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60.000000000004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TALLER PARA GARANTIA DE AUTOBOMBAS URBANO FORESTALES POLIVALENTES, NODRIZAS, AUTOBOMBAS FORESTALES UNIMOG Y UNIDAD DE MATERIALES PELIGROSOS"/>
    <s v="002"/>
    <s v="FI"/>
    <s v="02"/>
    <s v="AR"/>
    <s v="005"/>
    <s v="D05"/>
    <s v="C"/>
    <m/>
    <x v="0"/>
    <n v="262000"/>
    <n v="0"/>
    <n v="0"/>
    <n v="0"/>
    <n v="0"/>
    <n v="0"/>
    <n v="262000"/>
    <n v="26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TALLER PARA GARANTIA VEHICULOS DEL COMANDO OPERATIVO (ARRASTRE)"/>
    <s v="002"/>
    <s v="FI"/>
    <s v="02"/>
    <s v="AR"/>
    <s v="005"/>
    <s v="D06"/>
    <s v="C"/>
    <m/>
    <x v="0"/>
    <n v="8700"/>
    <n v="0"/>
    <n v="0"/>
    <n v="0"/>
    <n v="0"/>
    <n v="0"/>
    <n v="8700"/>
    <n v="8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TALLER PARA GARANTIA DE AMBULANCIAS FORD F450 (ARRASTRE)"/>
    <s v="002"/>
    <s v="FI"/>
    <s v="02"/>
    <s v="AR"/>
    <s v="005"/>
    <s v="D07"/>
    <s v="C"/>
    <m/>
    <x v="0"/>
    <n v="130000"/>
    <n v="125000"/>
    <n v="0"/>
    <n v="0"/>
    <n v="0"/>
    <n v="0"/>
    <n v="13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0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ADQUISICION DE REPUESTOS PARA MANTENIMIENTOS PREVENTIVOS Y CORRECTIVOS BASICOS DE MOTOCICLETAS INSTITUCIONALES"/>
    <s v="002"/>
    <s v="FI"/>
    <s v="02"/>
    <s v="AR"/>
    <s v="005"/>
    <s v="D08"/>
    <s v="C"/>
    <m/>
    <x v="1"/>
    <n v="46890"/>
    <n v="0"/>
    <n v="0"/>
    <n v="0"/>
    <n v="0"/>
    <n v="0"/>
    <n v="46890"/>
    <n v="0"/>
    <n v="0"/>
    <n v="0"/>
    <n v="0"/>
    <n v="0"/>
    <n v="0"/>
    <n v="4689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REPUESTOS PARA MANTENIMIENTOS PREVENTIVOS Y CORRECTIVOS DE LA FLOTA LIVIANA  Y DE MOTOCICLETAS INSTITUCIONALES"/>
    <s v="002"/>
    <s v="FI"/>
    <s v="02"/>
    <s v="GA"/>
    <s v="003"/>
    <s v="D05"/>
    <s v="C"/>
    <n v="4911300116"/>
    <x v="1"/>
    <n v="175000"/>
    <n v="0"/>
    <n v="0"/>
    <n v="0"/>
    <n v="0"/>
    <n v="0"/>
    <n v="0"/>
    <n v="0"/>
    <n v="0"/>
    <n v="0"/>
    <n v="0"/>
    <n v="0"/>
    <n v="175000"/>
    <n v="0"/>
    <n v="0"/>
    <n v="0"/>
    <n v="0"/>
    <n v="0"/>
    <n v="0"/>
    <n v="0"/>
    <n v="0"/>
    <e v="#REF!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ADQUISICION DE REPUESTOS PARA MANTENIMIENTOS PREVENTIVOS Y CORRECTIVOS DE FLOTA PESADA Y ESPECIAL INSTITUCIONAL"/>
    <s v="002"/>
    <s v="FI"/>
    <s v="02"/>
    <s v="AR"/>
    <s v="005"/>
    <s v="D09"/>
    <s v="C"/>
    <m/>
    <x v="1"/>
    <n v="194800"/>
    <n v="0"/>
    <n v="0"/>
    <n v="0"/>
    <n v="0"/>
    <n v="0"/>
    <n v="194800"/>
    <n v="0"/>
    <n v="0"/>
    <n v="194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NEUMATICOS NO CATALOGADOS PARA LA FLOTA INSTITUCIONAL (ARRASTRE)"/>
    <s v="002"/>
    <s v="FI"/>
    <s v="02"/>
    <s v="GA"/>
    <s v="003"/>
    <s v="D06"/>
    <s v="C"/>
    <m/>
    <x v="1"/>
    <n v="33719.21"/>
    <n v="0"/>
    <n v="0"/>
    <n v="0"/>
    <n v="0"/>
    <n v="0"/>
    <n v="33719.21"/>
    <n v="0"/>
    <n v="0"/>
    <n v="0"/>
    <n v="0"/>
    <n v="33719.2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LUCES CON TECNOLOGIA LED Y COMPONENTES PARA VEHICULOS INSTITUCIONALES"/>
    <s v="002"/>
    <s v="FI"/>
    <s v="02"/>
    <s v="GA"/>
    <s v="003"/>
    <s v="D07"/>
    <s v="C"/>
    <n v="491290519"/>
    <x v="2"/>
    <n v="180000"/>
    <n v="0"/>
    <n v="0"/>
    <n v="0"/>
    <n v="0"/>
    <n v="0"/>
    <n v="0"/>
    <n v="0"/>
    <n v="0"/>
    <n v="0"/>
    <n v="0"/>
    <n v="0"/>
    <n v="180000"/>
    <n v="0"/>
    <n v="0"/>
    <n v="0"/>
    <n v="0"/>
    <n v="0"/>
    <n v="0"/>
    <n v="0"/>
    <n v="0"/>
    <e v="#REF!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REPUESTOS ELECTRICOS PARA MANTENIMIENTOS PREVENTIVOS Y CORRECTIVOS BASICOS DE LA FLOTA INSTITUCIONAL"/>
    <s v="002"/>
    <s v="FI"/>
    <s v="02"/>
    <s v="GA"/>
    <s v="003"/>
    <s v="D08"/>
    <s v="C"/>
    <n v="462120618"/>
    <x v="1"/>
    <n v="15000"/>
    <n v="0"/>
    <n v="0"/>
    <n v="0"/>
    <n v="0"/>
    <n v="0"/>
    <n v="0"/>
    <n v="0"/>
    <n v="0"/>
    <n v="0"/>
    <n v="15000"/>
    <n v="0"/>
    <n v="0"/>
    <n v="0"/>
    <n v="0"/>
    <n v="0"/>
    <n v="0"/>
    <n v="1500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MATERIAL FUNGIBLE PARA MANTENIMIENTOS PREVENTIVOS Y CORRECTIVOS BASICOS DE LA FLOTA INSTITUCIONAL"/>
    <s v="002"/>
    <s v="FI"/>
    <s v="02"/>
    <s v="GA"/>
    <s v="003"/>
    <s v="D09"/>
    <s v="C"/>
    <n v="462120619"/>
    <x v="1"/>
    <n v="25000"/>
    <n v="0"/>
    <n v="0"/>
    <n v="0"/>
    <n v="0"/>
    <n v="0"/>
    <n v="0"/>
    <n v="0"/>
    <n v="0"/>
    <n v="0"/>
    <n v="0"/>
    <n v="0"/>
    <n v="0"/>
    <n v="0"/>
    <n v="0"/>
    <n v="0"/>
    <n v="25000"/>
    <n v="0"/>
    <n v="0"/>
    <n v="0"/>
    <n v="0"/>
    <n v="0"/>
    <n v="0"/>
    <n v="2500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MAQUINARIA, EQUIPOS, HERRAMIENTAS Y ACCESORIOS PARA LA UNIDAD DE MECANICA DEL CBDMQ (ARRASTRE)"/>
    <s v="002"/>
    <s v="FI"/>
    <s v="02"/>
    <s v="GA"/>
    <s v="003"/>
    <s v="D10"/>
    <s v="C"/>
    <m/>
    <x v="2"/>
    <n v="32539.69"/>
    <n v="0"/>
    <m/>
    <m/>
    <m/>
    <m/>
    <n v="32539.69"/>
    <n v="0"/>
    <n v="0"/>
    <n v="0"/>
    <n v="0"/>
    <n v="0"/>
    <n v="0"/>
    <n v="0"/>
    <n v="0"/>
    <n v="32539.69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TALLER PARA MANTENIMIENTOS CORRECTIVOS ESPECIALIZADOS PARA VEHICULOS LIVIANOS, MOTOCICLETAS, MINICARGADORA Y UTILITARIOS INSTITUCIONALES"/>
    <s v="002"/>
    <s v="FI"/>
    <s v="02"/>
    <s v="AR"/>
    <s v="005"/>
    <s v="D10"/>
    <s v="C"/>
    <m/>
    <x v="0"/>
    <n v="220000"/>
    <n v="0"/>
    <m/>
    <m/>
    <m/>
    <m/>
    <n v="2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TALLER PARA MANTENIMIENTOS CORRECTIVOS ESPECIALIZADOS PARA VEHICULOS LIVIANOS, MOTOCICLETAS, MINICARGADORA Y UTILITARIOS INSTITUCIONALES"/>
    <s v="002"/>
    <s v="FI"/>
    <s v="02"/>
    <s v="GA"/>
    <s v="003"/>
    <s v="D11"/>
    <s v="C"/>
    <n v="871410012"/>
    <x v="0"/>
    <n v="130000"/>
    <n v="130000"/>
    <m/>
    <m/>
    <m/>
    <m/>
    <n v="0"/>
    <n v="0"/>
    <n v="0"/>
    <n v="0"/>
    <n v="0"/>
    <n v="0"/>
    <n v="0"/>
    <n v="0"/>
    <n v="0"/>
    <n v="0"/>
    <n v="0"/>
    <n v="0"/>
    <n v="130000"/>
    <n v="0"/>
    <n v="0"/>
    <n v="0"/>
    <n v="0"/>
    <n v="0"/>
    <n v="0"/>
    <n v="0"/>
    <n v="0"/>
    <n v="0"/>
    <n v="0"/>
    <n v="1300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TALLER PARA MANTENIMIENTOS CORRECTIVOS ESPECIALIZADOS PARA FLOTA PESADA, ESPECIAL Y AMBULANCIAS INSTITUCIONALES"/>
    <s v="002"/>
    <s v="FI"/>
    <s v="02"/>
    <s v="AR"/>
    <s v="005"/>
    <s v="D11"/>
    <s v="C"/>
    <m/>
    <x v="0"/>
    <n v="112000"/>
    <n v="0"/>
    <m/>
    <m/>
    <m/>
    <m/>
    <n v="1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TALLER PARA MANTENIMIENTOS CORRECTIVOS ESPECIALIZADOS PARA FLOTA PESADA, ESPECIAL Y AMBULANCIAS INSTITUCIONALES"/>
    <s v="002"/>
    <s v="FI"/>
    <s v="02"/>
    <s v="GA"/>
    <s v="003"/>
    <s v="D12"/>
    <s v="C"/>
    <n v="871410012"/>
    <x v="0"/>
    <n v="400000"/>
    <n v="80000"/>
    <m/>
    <m/>
    <m/>
    <m/>
    <n v="0"/>
    <n v="0"/>
    <n v="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PROVISION DE SERVICIO DE ALIMENTOS Y BEBIDAS PARA EL PERSONAL QUE CUMPLE FUNCIONES EN OPERATIVOS Y EMERGENCIAS DEL CBDMQ"/>
    <s v="002"/>
    <s v="FI"/>
    <s v="02"/>
    <s v="GA"/>
    <s v="003"/>
    <s v="D13"/>
    <s v="C"/>
    <n v="632300012"/>
    <x v="3"/>
    <n v="13500"/>
    <n v="7600"/>
    <n v="0"/>
    <m/>
    <m/>
    <m/>
    <n v="0"/>
    <n v="0"/>
    <n v="0"/>
    <n v="0"/>
    <n v="0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13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BEBIDAS HIDRATANTES PARA EL PERSONAL"/>
    <s v="002"/>
    <s v="FI"/>
    <s v="02"/>
    <s v="GA"/>
    <s v="003"/>
    <s v="D14"/>
    <s v="C"/>
    <n v="244900926"/>
    <x v="3"/>
    <n v="7000"/>
    <n v="0"/>
    <n v="0"/>
    <m/>
    <m/>
    <m/>
    <n v="0"/>
    <n v="0"/>
    <n v="0"/>
    <n v="0"/>
    <n v="0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7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ENERGIA ELECTRICA"/>
    <s v="002"/>
    <s v="FI"/>
    <s v="02"/>
    <s v="GA"/>
    <s v="003"/>
    <s v="D15"/>
    <s v="C"/>
    <m/>
    <x v="4"/>
    <n v="134665.29999999999"/>
    <n v="0"/>
    <n v="0"/>
    <m/>
    <m/>
    <m/>
    <n v="134665.2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665.29999999999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GUA POTABLE"/>
    <s v="002"/>
    <s v="FI"/>
    <s v="02"/>
    <s v="GA"/>
    <s v="003"/>
    <s v="D16"/>
    <s v="C"/>
    <m/>
    <x v="5"/>
    <n v="40718.300000000003"/>
    <n v="0"/>
    <n v="0"/>
    <m/>
    <m/>
    <m/>
    <n v="40718.3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718.300000000003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TELEFONIA FIJA"/>
    <s v="002"/>
    <s v="FI"/>
    <s v="02"/>
    <s v="GA"/>
    <s v="003"/>
    <s v="D17"/>
    <s v="C"/>
    <m/>
    <x v="6"/>
    <n v="20254.22"/>
    <n v="0"/>
    <n v="0"/>
    <m/>
    <m/>
    <m/>
    <n v="20254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54.22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MANTENIMIENTO DE BIENES UTILIZADOS EN ACTIVIDADES DE VINCULACION COMUNITARIA "/>
    <s v="002"/>
    <s v="FI"/>
    <s v="02"/>
    <s v="GA"/>
    <s v="003"/>
    <s v="D18"/>
    <s v="C"/>
    <n v="871590611"/>
    <x v="7"/>
    <n v="7500"/>
    <n v="0"/>
    <n v="0"/>
    <m/>
    <m/>
    <m/>
    <n v="0"/>
    <n v="0"/>
    <n v="0"/>
    <n v="0"/>
    <n v="0"/>
    <n v="0"/>
    <n v="0"/>
    <n v="0"/>
    <n v="7500"/>
    <n v="0"/>
    <n v="0"/>
    <n v="0"/>
    <n v="0"/>
    <n v="0"/>
    <n v="0"/>
    <n v="0"/>
    <n v="0"/>
    <n v="0"/>
    <n v="0"/>
    <n v="0"/>
    <n v="0"/>
    <n v="0"/>
    <n v="0"/>
    <n v="7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BASTECIMIENTO DE COMBUSTIBLE PARA EL CUERPO DE BOMBEROS DMQ"/>
    <s v="002"/>
    <s v="FI"/>
    <s v="02"/>
    <s v="GA"/>
    <s v="003"/>
    <s v="D19"/>
    <s v="C"/>
    <n v="622910013"/>
    <x v="8"/>
    <n v="250000"/>
    <n v="500000"/>
    <n v="250000"/>
    <m/>
    <m/>
    <m/>
    <n v="0"/>
    <n v="0"/>
    <n v="0"/>
    <n v="0"/>
    <n v="2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BASTECIMIENTO DE COMBUSTIBLE PARA ESTACION NANEGALITO"/>
    <s v="002"/>
    <s v="FI"/>
    <s v="02"/>
    <s v="GA"/>
    <s v="003"/>
    <s v="D20"/>
    <s v="C"/>
    <n v="622910013"/>
    <x v="8"/>
    <n v="7500"/>
    <m/>
    <n v="0"/>
    <m/>
    <m/>
    <m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MATRICULACION Y REVISION VEHICULAR "/>
    <s v="002"/>
    <s v="FI"/>
    <s v="02"/>
    <s v="GA"/>
    <s v="003"/>
    <s v="D21"/>
    <s v="C"/>
    <m/>
    <x v="9"/>
    <n v="60000"/>
    <n v="0"/>
    <n v="0"/>
    <m/>
    <m/>
    <m/>
    <n v="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RRENDAMIENTO DE ESPACIO FISICO PARA FUNCIONAMIENTO DE TORRES DE OBSERVACION EN SECTOR CERRO AUQUI"/>
    <s v="002"/>
    <s v="FI"/>
    <s v="02"/>
    <s v="GA"/>
    <s v="003"/>
    <s v="D22"/>
    <s v="C"/>
    <n v="721110013"/>
    <x v="10"/>
    <n v="2000"/>
    <n v="0"/>
    <n v="0"/>
    <m/>
    <m/>
    <m/>
    <n v="0"/>
    <n v="0"/>
    <n v="0"/>
    <n v="0"/>
    <n v="0"/>
    <n v="0"/>
    <n v="0"/>
    <n v="0"/>
    <n v="2000"/>
    <n v="0"/>
    <n v="0"/>
    <n v="0"/>
    <n v="0"/>
    <n v="0"/>
    <n v="0"/>
    <n v="0"/>
    <n v="0"/>
    <n v="0"/>
    <n v="0"/>
    <n v="0"/>
    <n v="0"/>
    <n v="0"/>
    <n v="0"/>
    <n v="2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RRENDAMIENTO DE ESPACIO FISICO PARA FUNCIONAMIENTO DE DE TORRES DE OBSERVACION EN SECTOR LA MERCED"/>
    <s v="002"/>
    <s v="FI"/>
    <s v="02"/>
    <s v="GA"/>
    <s v="003"/>
    <s v="D23"/>
    <s v="C"/>
    <n v="721110013"/>
    <x v="10"/>
    <n v="700"/>
    <n v="1300"/>
    <n v="0"/>
    <m/>
    <m/>
    <m/>
    <n v="0"/>
    <n v="0"/>
    <n v="0"/>
    <n v="0"/>
    <n v="0"/>
    <n v="0"/>
    <n v="0"/>
    <n v="0"/>
    <n v="700"/>
    <n v="0"/>
    <n v="0"/>
    <n v="0"/>
    <n v="0"/>
    <n v="0"/>
    <n v="0"/>
    <n v="0"/>
    <n v="0"/>
    <n v="0"/>
    <n v="0"/>
    <n v="0"/>
    <n v="0"/>
    <n v="0"/>
    <n v="0"/>
    <n v="7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RRENDAMIENTO DE LOCAL PARA LA OPERATIVIDAD DE LA ESTACION UBICADA EN EL SECTOR DE NANEGALITO"/>
    <s v="002"/>
    <s v="FI"/>
    <s v="02"/>
    <s v="GA"/>
    <s v="003"/>
    <s v="D24"/>
    <s v="C"/>
    <n v="721120012"/>
    <x v="11"/>
    <n v="5900"/>
    <n v="3445.2"/>
    <n v="0"/>
    <m/>
    <m/>
    <m/>
    <n v="5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RRENDAMIENTO DE INFRAESTRUCTURA DE COMUNICACIONES EN EL SECTOR DE ALASPUNGO"/>
    <s v="002"/>
    <s v="FI"/>
    <s v="02"/>
    <s v="GA"/>
    <s v="003"/>
    <s v="D25"/>
    <s v="C"/>
    <n v="721110013"/>
    <x v="12"/>
    <n v="1915"/>
    <n v="2872"/>
    <n v="957"/>
    <m/>
    <m/>
    <m/>
    <n v="0"/>
    <n v="0"/>
    <n v="1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5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RRENDAMIENTO DE INFRAESTRUCTURA DE COMUNICACIONES EN EL SECTOR DE CALDERON"/>
    <s v="002"/>
    <s v="FI"/>
    <s v="02"/>
    <s v="GA"/>
    <s v="003"/>
    <s v="D26"/>
    <s v="C"/>
    <n v="721110013"/>
    <x v="12"/>
    <n v="2417"/>
    <n v="4143"/>
    <n v="1726"/>
    <m/>
    <m/>
    <m/>
    <n v="0"/>
    <n v="0"/>
    <n v="24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7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RRENDAMIENTO DE INFRAESTRUCTURA DE COMUNICACIONES EN EL SECTOR LA FORESTAL"/>
    <s v="002"/>
    <s v="FI"/>
    <s v="02"/>
    <s v="GA"/>
    <s v="003"/>
    <s v="D27"/>
    <s v="C"/>
    <n v="721110013"/>
    <x v="12"/>
    <n v="7310"/>
    <n v="9747"/>
    <n v="2437"/>
    <m/>
    <m/>
    <m/>
    <n v="0"/>
    <n v="0"/>
    <n v="73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1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RRENDAMIENTO DE INFRAESTRUCTURA DE COMUNICACIONES EN EL SECTOR DE PAMBAMARCA"/>
    <s v="002"/>
    <s v="FI"/>
    <s v="02"/>
    <s v="GA"/>
    <s v="003"/>
    <s v="D28"/>
    <s v="C"/>
    <n v="721110013"/>
    <x v="12"/>
    <n v="3384"/>
    <n v="5802"/>
    <n v="2417"/>
    <m/>
    <m/>
    <m/>
    <n v="0"/>
    <n v="0"/>
    <n v="33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4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RRENDAMIENTO DE INFRAESTRUCTURA DE COMUNICACIONES EN EL SECTOR DE POMASQUI"/>
    <s v="002"/>
    <s v="FI"/>
    <s v="02"/>
    <s v="GA"/>
    <s v="003"/>
    <s v="D29"/>
    <s v="C"/>
    <n v="721110013"/>
    <x v="12"/>
    <n v="1485"/>
    <n v="2228"/>
    <n v="743"/>
    <m/>
    <m/>
    <m/>
    <n v="0"/>
    <n v="0"/>
    <n v="14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RRENDAMIENTO DE INFRAESTRUCTURA DE COMUNICACIONES EN EL SECTOR DE ATACAZO ALTO"/>
    <s v="002"/>
    <s v="FI"/>
    <s v="02"/>
    <s v="GA"/>
    <s v="003"/>
    <s v="D30"/>
    <s v="C"/>
    <n v="721110013"/>
    <x v="12"/>
    <n v="4351"/>
    <n v="7459"/>
    <n v="3108"/>
    <m/>
    <m/>
    <m/>
    <n v="0"/>
    <n v="0"/>
    <n v="0"/>
    <n v="0"/>
    <n v="43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51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LAVADO Y PLANCHADO DE INDUMENTARIA PARA EL AREA MEDICA Y DE SERVICIOS DEL CBDMQ"/>
    <s v="002"/>
    <s v="FI"/>
    <s v="02"/>
    <s v="GA"/>
    <s v="003"/>
    <s v="D31"/>
    <s v="C"/>
    <n v="971300012"/>
    <x v="13"/>
    <n v="1363.3300000000002"/>
    <n v="4580.76"/>
    <n v="0"/>
    <m/>
    <m/>
    <m/>
    <n v="0"/>
    <n v="0"/>
    <n v="0"/>
    <n v="0"/>
    <n v="0"/>
    <n v="0"/>
    <n v="0"/>
    <n v="0"/>
    <n v="0"/>
    <n v="0"/>
    <n v="1363.3300000000002"/>
    <n v="0"/>
    <n v="0"/>
    <n v="0"/>
    <n v="0"/>
    <n v="0"/>
    <n v="0"/>
    <n v="0"/>
    <n v="0"/>
    <n v="0"/>
    <n v="0"/>
    <n v="0"/>
    <n v="0"/>
    <n v="1363.3300000000002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MANTENIMIENTO PREVENTIVO Y CORRECTIVO DE EQUIPOS ODONTOLOGICOS"/>
    <s v="002"/>
    <s v="FI"/>
    <s v="02"/>
    <s v="GA"/>
    <s v="003"/>
    <s v="D32"/>
    <s v="C"/>
    <n v="871591412"/>
    <x v="7"/>
    <n v="7500"/>
    <n v="0"/>
    <n v="0"/>
    <m/>
    <m/>
    <m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0"/>
    <n v="0"/>
    <n v="0"/>
    <n v="7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LIMPIEZA PARA DEPENDENCIAS DE LA  INSTITUCION"/>
    <s v="002"/>
    <s v="FI"/>
    <s v="02"/>
    <s v="GA"/>
    <s v="003"/>
    <s v="D33"/>
    <s v="C"/>
    <n v="853300012"/>
    <x v="13"/>
    <n v="77400"/>
    <n v="46440"/>
    <n v="0"/>
    <m/>
    <m/>
    <m/>
    <n v="0"/>
    <n v="0"/>
    <n v="77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4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DESINFECCION Y LIMPIEZA DE VEHICULOS DE EMERGENCIA"/>
    <s v="002"/>
    <s v="FI"/>
    <s v="02"/>
    <s v="GA"/>
    <s v="003"/>
    <s v="D34"/>
    <s v="C"/>
    <n v="853100016"/>
    <x v="13"/>
    <n v="11458.33"/>
    <n v="25666.67"/>
    <n v="0"/>
    <m/>
    <m/>
    <m/>
    <n v="0"/>
    <n v="0"/>
    <n v="0"/>
    <n v="0"/>
    <n v="0"/>
    <n v="0"/>
    <n v="0"/>
    <n v="0"/>
    <n v="0"/>
    <n v="0"/>
    <n v="11458.33"/>
    <n v="0"/>
    <n v="0"/>
    <n v="0"/>
    <n v="0"/>
    <n v="0"/>
    <n v="0"/>
    <n v="0"/>
    <n v="0"/>
    <n v="0"/>
    <n v="0"/>
    <n v="0"/>
    <n v="0"/>
    <n v="11458.33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RECARGA DE OXIGENO PARA LAS DEPENDENCIAS DEL CBDMQ"/>
    <s v="002"/>
    <s v="FI"/>
    <s v="02"/>
    <s v="GA"/>
    <s v="003"/>
    <s v="D35"/>
    <s v="C"/>
    <n v="342100211"/>
    <x v="14"/>
    <n v="7500"/>
    <n v="0"/>
    <n v="0"/>
    <m/>
    <m/>
    <m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MANTENIMIENTO DE MOBILIARIO DE LAS DEPENDENCIAS"/>
    <s v="002"/>
    <s v="FI"/>
    <s v="02"/>
    <s v="GA"/>
    <s v="003"/>
    <s v="D36"/>
    <s v="C"/>
    <n v="872400011"/>
    <x v="15"/>
    <n v="7500"/>
    <n v="0"/>
    <n v="0"/>
    <m/>
    <m/>
    <m/>
    <n v="0"/>
    <n v="0"/>
    <n v="0"/>
    <n v="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7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GUARDIANIA PARA DEPENDENCIAS"/>
    <s v="002"/>
    <s v="FI"/>
    <s v="02"/>
    <s v="GA"/>
    <s v="003"/>
    <s v="D37"/>
    <s v="C"/>
    <n v="852500021"/>
    <x v="16"/>
    <n v="567557.83000000007"/>
    <n v="663734"/>
    <n v="0"/>
    <m/>
    <m/>
    <m/>
    <n v="0"/>
    <n v="0"/>
    <n v="0"/>
    <n v="0"/>
    <n v="0"/>
    <n v="0"/>
    <n v="567557.83000000007"/>
    <n v="0"/>
    <n v="0"/>
    <n v="0"/>
    <n v="0"/>
    <n v="0"/>
    <n v="0"/>
    <n v="0"/>
    <n v="0"/>
    <n v="0"/>
    <n v="0"/>
    <n v="0"/>
    <n v="0"/>
    <n v="0"/>
    <n v="0"/>
    <n v="0"/>
    <n v="0"/>
    <n v="567557.83000000007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PROVISION DEL SERVICIO DE MANTENIMIENTO A ELECTRODOMESTICOS DE DIFERENTES DEPENDENCIAS DE LA INSTITUCION"/>
    <s v="002"/>
    <s v="FI"/>
    <s v="02"/>
    <s v="GA"/>
    <s v="003"/>
    <s v="D38"/>
    <s v="C"/>
    <n v="547900411"/>
    <x v="7"/>
    <n v="5000"/>
    <n v="20000"/>
    <n v="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0"/>
    <n v="0"/>
    <n v="5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MANTENIMIENTO DE EQUIPOS DE GIMNASIO DE DEPENDENCIAS"/>
    <s v="002"/>
    <s v="FI"/>
    <s v="02"/>
    <s v="GA"/>
    <s v="003"/>
    <s v="D39"/>
    <s v="C"/>
    <n v="871590611"/>
    <x v="7"/>
    <n v="9000"/>
    <n v="14000"/>
    <n v="0"/>
    <m/>
    <m/>
    <m/>
    <n v="0"/>
    <n v="0"/>
    <n v="0"/>
    <n v="0"/>
    <n v="0"/>
    <n v="0"/>
    <n v="0"/>
    <n v="0"/>
    <n v="9000"/>
    <n v="0"/>
    <n v="0"/>
    <n v="0"/>
    <n v="0"/>
    <n v="0"/>
    <n v="0"/>
    <n v="0"/>
    <n v="0"/>
    <n v="0"/>
    <n v="0"/>
    <n v="0"/>
    <n v="0"/>
    <n v="0"/>
    <n v="0"/>
    <n v="9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MANTENIMIENTO PARA EQUIPOS DE FILTROS DE AGUA "/>
    <s v="002"/>
    <s v="FI"/>
    <s v="02"/>
    <s v="GA"/>
    <s v="003"/>
    <s v="D40"/>
    <s v="C"/>
    <n v="872900111"/>
    <x v="7"/>
    <n v="6000"/>
    <n v="0"/>
    <n v="0"/>
    <m/>
    <m/>
    <m/>
    <n v="0"/>
    <n v="0"/>
    <n v="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MANTENIMIENTO DE LAVADORA Y SECADORA INDUSTRIAL"/>
    <s v="002"/>
    <s v="FI"/>
    <s v="02"/>
    <s v="GA"/>
    <s v="003"/>
    <s v="D41"/>
    <s v="C"/>
    <n v="882320014"/>
    <x v="7"/>
    <n v="2000"/>
    <n v="2000"/>
    <n v="0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0"/>
    <n v="0"/>
    <n v="0"/>
    <n v="0"/>
    <n v="2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BASTECIMIENTO Y CARGA DE GAS LICUADO DE PETROLEO PARA CENTRALITAS"/>
    <s v="002"/>
    <s v="FI"/>
    <s v="02"/>
    <s v="GA"/>
    <s v="003"/>
    <s v="D42"/>
    <s v="C"/>
    <n v="334200111"/>
    <x v="8"/>
    <n v="1200"/>
    <n v="2400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0"/>
    <n v="12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CONTRATACION DE LOS SERVICIOS DE AGENCIA DE VIAJE PARA LA PROVISION DE PASAJES AEREOS DE RUTAS NACIONALES E INTERNACIONALES"/>
    <s v="002"/>
    <s v="FI"/>
    <s v="02"/>
    <s v="GA"/>
    <s v="003"/>
    <s v="D43"/>
    <s v="C"/>
    <n v="678110012"/>
    <x v="17"/>
    <n v="93053.1"/>
    <n v="0"/>
    <n v="0"/>
    <m/>
    <m/>
    <m/>
    <n v="0"/>
    <n v="0"/>
    <n v="0"/>
    <n v="0"/>
    <n v="0"/>
    <n v="0"/>
    <n v="93053.1"/>
    <n v="0"/>
    <n v="0"/>
    <n v="0"/>
    <n v="0"/>
    <n v="0"/>
    <n v="0"/>
    <n v="0"/>
    <n v="0"/>
    <n v="0"/>
    <n v="0"/>
    <n v="0"/>
    <n v="0"/>
    <n v="0"/>
    <n v="0"/>
    <n v="0"/>
    <n v="0"/>
    <n v="93053.1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CONTRATACION DE LOS SERVICIOS DE AGENCIA DE VIAJE PARA LA PROVISION DE PASAJES AEREOS DE RUTAS NACIONALES E INTERNACIONALES"/>
    <s v="002"/>
    <s v="FI"/>
    <s v="02"/>
    <s v="GA"/>
    <s v="003"/>
    <s v="D43"/>
    <s v="C"/>
    <n v="678110012"/>
    <x v="18"/>
    <n v="381335.03999999998"/>
    <n v="0"/>
    <n v="0"/>
    <m/>
    <m/>
    <m/>
    <n v="0"/>
    <n v="0"/>
    <n v="0"/>
    <n v="0"/>
    <n v="0"/>
    <n v="0"/>
    <n v="381335.03999999998"/>
    <n v="0"/>
    <n v="0"/>
    <n v="0"/>
    <n v="0"/>
    <n v="0"/>
    <n v="0"/>
    <n v="0"/>
    <n v="0"/>
    <n v="0"/>
    <n v="0"/>
    <n v="0"/>
    <n v="0"/>
    <n v="0"/>
    <n v="0"/>
    <n v="0"/>
    <n v="0"/>
    <n v="381335.03999999998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CONTRATACION DE LOS SERVICIOS DE AGENCIA DE VIAJE PARA LA PROVISION DE PASAJES AEREOS DE RUTAS NACIONALES E INTERNACIONALES"/>
    <s v="002"/>
    <s v="FI"/>
    <s v="02"/>
    <s v="GA"/>
    <s v="003"/>
    <s v="D43"/>
    <s v="C"/>
    <n v="678110012"/>
    <x v="19"/>
    <n v="3000"/>
    <n v="0"/>
    <n v="0"/>
    <m/>
    <m/>
    <m/>
    <n v="0"/>
    <n v="0"/>
    <n v="0"/>
    <n v="0"/>
    <n v="0"/>
    <n v="0"/>
    <n v="3000"/>
    <n v="0"/>
    <n v="0"/>
    <n v="0"/>
    <n v="0"/>
    <n v="0"/>
    <n v="0"/>
    <n v="0"/>
    <n v="0"/>
    <n v="0"/>
    <n v="0"/>
    <n v="0"/>
    <n v="0"/>
    <n v="0"/>
    <n v="0"/>
    <n v="0"/>
    <n v="0"/>
    <n v="3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ON DE INSUMOS Y EQUIPOS DE PELUQUERIA "/>
    <s v="002"/>
    <s v="FI"/>
    <s v="02"/>
    <s v="GA"/>
    <s v="003"/>
    <s v="D44"/>
    <s v="C"/>
    <n v="448312011"/>
    <x v="20"/>
    <n v="2698"/>
    <n v="0"/>
    <n v="0"/>
    <m/>
    <m/>
    <m/>
    <n v="0"/>
    <n v="0"/>
    <n v="0"/>
    <n v="0"/>
    <n v="0"/>
    <n v="0"/>
    <n v="2698"/>
    <n v="0"/>
    <n v="0"/>
    <n v="2698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ON DE INSUMOS Y EQUIPOS DE PELUQUERIA "/>
    <s v="002"/>
    <s v="FI"/>
    <s v="02"/>
    <s v="GA"/>
    <s v="003"/>
    <s v="D44"/>
    <s v="C"/>
    <n v="448312011"/>
    <x v="21"/>
    <n v="1657.2"/>
    <n v="0"/>
    <n v="0"/>
    <m/>
    <m/>
    <m/>
    <n v="0"/>
    <n v="0"/>
    <n v="0"/>
    <n v="0"/>
    <n v="0"/>
    <n v="0"/>
    <n v="1657.2"/>
    <n v="0"/>
    <n v="0"/>
    <n v="1657.2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ON DE INSUMOS Y EQUIPOS DE PELUQUERIA "/>
    <s v="002"/>
    <s v="FI"/>
    <s v="02"/>
    <s v="GA"/>
    <s v="003"/>
    <s v="D44"/>
    <s v="C"/>
    <n v="448312011"/>
    <x v="22"/>
    <n v="809"/>
    <n v="0"/>
    <n v="0"/>
    <m/>
    <m/>
    <m/>
    <n v="0"/>
    <n v="0"/>
    <n v="0"/>
    <n v="0"/>
    <n v="0"/>
    <n v="0"/>
    <n v="809"/>
    <n v="0"/>
    <n v="0"/>
    <n v="809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ABASTECIMIENTO DE COMBUSTIBLE PARA EQUIPOS Y VEHICULOS ESPECIALES"/>
    <s v="002"/>
    <s v="FI"/>
    <s v="02"/>
    <s v="GA"/>
    <s v="003"/>
    <s v="D45"/>
    <s v="C"/>
    <n v="622910013"/>
    <x v="8"/>
    <n v="7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7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TRANSPORTE DE TAXI PARA MOVILIZACION DEL PERSONAL"/>
    <s v="002"/>
    <s v="FI"/>
    <s v="02"/>
    <s v="GA"/>
    <s v="003"/>
    <s v="D46"/>
    <s v="C"/>
    <n v="643210012"/>
    <x v="23"/>
    <n v="7500"/>
    <m/>
    <m/>
    <m/>
    <m/>
    <m/>
    <n v="0"/>
    <n v="0"/>
    <n v="0"/>
    <n v="0"/>
    <n v="0"/>
    <n v="0"/>
    <n v="0"/>
    <n v="0"/>
    <n v="7500"/>
    <n v="0"/>
    <n v="0"/>
    <n v="0"/>
    <n v="0"/>
    <n v="0"/>
    <n v="0"/>
    <n v="0"/>
    <n v="0"/>
    <n v="0"/>
    <n v="0"/>
    <n v="0"/>
    <n v="0"/>
    <n v="0"/>
    <n v="0"/>
    <n v="7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SICION EQUIPOS DE FILTROS DE AGUA PARA LAS DEPENDENCIAS DEL CBDMQ"/>
    <s v="002"/>
    <s v="FI"/>
    <s v="02"/>
    <s v="GA"/>
    <s v="003"/>
    <s v="D47"/>
    <s v="C"/>
    <n v="872900111"/>
    <x v="7"/>
    <n v="5000"/>
    <m/>
    <m/>
    <m/>
    <m/>
    <m/>
    <n v="0"/>
    <n v="0"/>
    <n v="5000"/>
    <n v="0"/>
    <n v="0"/>
    <n v="0"/>
    <n v="0"/>
    <n v="500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RECARGA DE EXTINTORES Y MANTENIMIENTO"/>
    <s v="002"/>
    <s v="FI"/>
    <s v="02"/>
    <s v="AR"/>
    <s v="005"/>
    <s v="D12"/>
    <s v="C"/>
    <m/>
    <x v="14"/>
    <n v="8584.49"/>
    <n v="8584.49"/>
    <n v="0"/>
    <m/>
    <m/>
    <m/>
    <n v="858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4.49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RECARGA DE EXTINTORES Y MANTENIMIENTO"/>
    <s v="002"/>
    <s v="FI"/>
    <s v="02"/>
    <s v="AR"/>
    <s v="005"/>
    <s v="D12"/>
    <s v="C"/>
    <m/>
    <x v="7"/>
    <n v="4538.18"/>
    <n v="4538.18"/>
    <n v="0"/>
    <m/>
    <m/>
    <m/>
    <n v="4538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8.18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ARRENDAMIENTO DE ESPACIO FISICO PARA FUNCIONAMIENTO DE DE TORRES DE OBSERVACION EN SECTOR LA MERCED"/>
    <s v="002"/>
    <s v="FI"/>
    <s v="02"/>
    <s v="AR"/>
    <s v="005"/>
    <s v="D13"/>
    <s v="C"/>
    <m/>
    <x v="10"/>
    <n v="840.16"/>
    <m/>
    <n v="0"/>
    <m/>
    <m/>
    <m/>
    <n v="840.16"/>
    <n v="0"/>
    <n v="0"/>
    <n v="0"/>
    <n v="0"/>
    <n v="0"/>
    <n v="0"/>
    <n v="0"/>
    <n v="0"/>
    <n v="0"/>
    <n v="0"/>
    <n v="0"/>
    <n v="0"/>
    <n v="0"/>
    <n v="0"/>
    <n v="840.16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ARRENDAMIENTO DE LOCAL PARA LA OPERATIVIDAD DE LA ESTACION UBICADA EN EL SECTOR DE NANEGALITO"/>
    <s v="002"/>
    <s v="FI"/>
    <s v="02"/>
    <s v="AR"/>
    <s v="005"/>
    <s v="D14"/>
    <s v="C"/>
    <m/>
    <x v="11"/>
    <n v="1643.2"/>
    <m/>
    <n v="0"/>
    <m/>
    <m/>
    <m/>
    <n v="1643.2"/>
    <n v="0"/>
    <n v="0"/>
    <n v="0"/>
    <n v="0"/>
    <n v="1643.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LAVADO Y PLANCHADO DE INDUMENTARIA PARA EL AREA MEDICA Y DE SERVICIOS DEL CBDMQ"/>
    <s v="002"/>
    <s v="FI"/>
    <s v="02"/>
    <s v="AR"/>
    <s v="005"/>
    <s v="D15"/>
    <s v="C"/>
    <m/>
    <x v="13"/>
    <n v="1363.3300000000002"/>
    <n v="4580.76"/>
    <n v="0"/>
    <m/>
    <m/>
    <m/>
    <n v="1363.33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.3300000000002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IMPRENTA DE DOCUMENTOS DE REVISION INSTITUCIONAL "/>
    <s v="002"/>
    <s v="FI"/>
    <s v="02"/>
    <s v="AR"/>
    <s v="005"/>
    <s v="D16"/>
    <s v="C"/>
    <m/>
    <x v="24"/>
    <n v="18563.68"/>
    <n v="0"/>
    <n v="0"/>
    <m/>
    <m/>
    <m/>
    <n v="18563.68"/>
    <n v="0"/>
    <n v="0"/>
    <n v="0"/>
    <n v="0"/>
    <n v="18563.6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LIMPIEZA PARA DEPENDENCIAS DE LA  INSTITUCION"/>
    <s v="002"/>
    <s v="FI"/>
    <s v="02"/>
    <s v="AR"/>
    <s v="005"/>
    <s v="D17"/>
    <s v="C"/>
    <m/>
    <x v="13"/>
    <n v="38223.61"/>
    <n v="0"/>
    <n v="0"/>
    <m/>
    <m/>
    <m/>
    <n v="38223.61"/>
    <n v="0"/>
    <n v="0"/>
    <n v="0"/>
    <n v="0"/>
    <n v="0"/>
    <n v="0"/>
    <n v="38223.61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DESINFECCION Y LIMPIEZA DE VEHICULOS DE EMERGENCIA"/>
    <s v="002"/>
    <s v="FI"/>
    <s v="02"/>
    <s v="AR"/>
    <s v="005"/>
    <s v="D18"/>
    <s v="C"/>
    <m/>
    <x v="13"/>
    <n v="28644"/>
    <n v="0"/>
    <n v="0"/>
    <m/>
    <m/>
    <m/>
    <n v="28644"/>
    <n v="0"/>
    <n v="0"/>
    <n v="0"/>
    <n v="0"/>
    <n v="0"/>
    <n v="0"/>
    <n v="0"/>
    <n v="0"/>
    <n v="0"/>
    <n v="0"/>
    <n v="0"/>
    <n v="0"/>
    <n v="0"/>
    <n v="0"/>
    <n v="28644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RECARGA DE OXIGENO PARA LAS DEPENDENCIAS DEL CBDMQ"/>
    <s v="002"/>
    <s v="FI"/>
    <s v="02"/>
    <s v="AR"/>
    <s v="005"/>
    <s v="D19"/>
    <s v="C"/>
    <m/>
    <x v="14"/>
    <n v="2812.6"/>
    <n v="0"/>
    <n v="0"/>
    <m/>
    <m/>
    <m/>
    <n v="2812.6"/>
    <n v="0"/>
    <n v="0"/>
    <n v="0"/>
    <n v="0"/>
    <n v="0"/>
    <n v="0"/>
    <n v="2812.6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GUARDIANIA PARA DEPENDENCIAS"/>
    <s v="002"/>
    <s v="FI"/>
    <s v="02"/>
    <s v="AR"/>
    <s v="005"/>
    <s v="D20"/>
    <s v="C"/>
    <m/>
    <x v="16"/>
    <n v="450251.57"/>
    <m/>
    <n v="0"/>
    <m/>
    <m/>
    <m/>
    <n v="450251.57"/>
    <n v="0"/>
    <n v="0"/>
    <n v="0"/>
    <n v="0"/>
    <n v="0"/>
    <n v="0"/>
    <n v="0"/>
    <n v="0"/>
    <n v="0"/>
    <n v="0"/>
    <n v="0"/>
    <n v="0"/>
    <n v="450251.57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TRANSPORTE DE TAXI PARA MOVILIZACION DEL PERSONAL"/>
    <s v="002"/>
    <s v="FI"/>
    <s v="02"/>
    <s v="AR"/>
    <s v="005"/>
    <s v="D21"/>
    <s v="C"/>
    <m/>
    <x v="23"/>
    <n v="2108.75"/>
    <n v="0"/>
    <n v="0"/>
    <m/>
    <m/>
    <m/>
    <n v="2108.75"/>
    <n v="0"/>
    <n v="0"/>
    <n v="0"/>
    <n v="0"/>
    <n v="0"/>
    <n v="0"/>
    <n v="0"/>
    <n v="0"/>
    <n v="2108.75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PROVISION DEL SERVICIO DE MANTENIMIENTO A ELECTRODOMESTICOS DE DIFERENTES DEPENDENCIAS DE LA INSTITUCION"/>
    <s v="002"/>
    <s v="FI"/>
    <s v="02"/>
    <s v="GA"/>
    <s v="003"/>
    <s v="D48"/>
    <s v="C"/>
    <m/>
    <x v="7"/>
    <n v="25000"/>
    <m/>
    <n v="0"/>
    <m/>
    <m/>
    <m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MANTENIMIENTO DE EQUIPOS DE GIMNASIO DE DEPENDENCIAS"/>
    <s v="002"/>
    <s v="FI"/>
    <s v="02"/>
    <s v="AR"/>
    <s v="005"/>
    <s v="D22"/>
    <s v="C"/>
    <m/>
    <x v="7"/>
    <n v="2660"/>
    <n v="0"/>
    <n v="0"/>
    <m/>
    <m/>
    <m/>
    <n v="2660"/>
    <n v="0"/>
    <n v="0"/>
    <n v="0"/>
    <n v="0"/>
    <n v="0"/>
    <n v="0"/>
    <n v="0"/>
    <n v="0"/>
    <n v="0"/>
    <n v="0"/>
    <n v="0"/>
    <n v="0"/>
    <n v="0"/>
    <n v="0"/>
    <n v="0"/>
    <n v="0"/>
    <n v="266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ABASTECIMIENTO Y CARGA DE GAS LICUADO DE PETROLEO PARA CENTRALITAS"/>
    <s v="002"/>
    <s v="FI"/>
    <s v="02"/>
    <s v="AR"/>
    <s v="005"/>
    <s v="D23"/>
    <s v="C"/>
    <m/>
    <x v="8"/>
    <n v="2400"/>
    <m/>
    <m/>
    <m/>
    <m/>
    <m/>
    <n v="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CONTRATACION DE LOS SERVICIOS DE AGENCIA DE VIAJE PARA LA PROVISION DE PASAJES AEREOS DE RUTAS NACIONALES E INTERNACIONALES"/>
    <s v="002"/>
    <s v="FI"/>
    <s v="02"/>
    <s v="AR"/>
    <s v="005"/>
    <s v="D24"/>
    <s v="C"/>
    <m/>
    <x v="18"/>
    <n v="96097.25"/>
    <m/>
    <n v="0"/>
    <m/>
    <m/>
    <m/>
    <n v="96097.25"/>
    <n v="0"/>
    <n v="0"/>
    <n v="0"/>
    <n v="0"/>
    <n v="0"/>
    <n v="0"/>
    <n v="0"/>
    <n v="0"/>
    <n v="96097.25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CONTRATACION DE LOS SERVICIOS DE AGENCIA DE VIAJE PARA LA PROVISION DE PASAJES AEREOS DE RUTAS NACIONALES E INTERNACIONALES"/>
    <s v="002"/>
    <s v="FI"/>
    <s v="02"/>
    <s v="AR"/>
    <s v="005"/>
    <s v="D24"/>
    <s v="C"/>
    <m/>
    <x v="17"/>
    <n v="32000"/>
    <n v="0"/>
    <n v="0"/>
    <m/>
    <m/>
    <m/>
    <n v="32000"/>
    <n v="0"/>
    <n v="0"/>
    <n v="0"/>
    <n v="0"/>
    <n v="0"/>
    <n v="0"/>
    <n v="0"/>
    <n v="0"/>
    <n v="3200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CONTRATACION DE LOS SERVICIOS DE AGENCIA DE VIAJE PARA LA PROVISION DE PASAJES AEREOS DE RUTAS NACIONALES E INTERNACIONALES"/>
    <s v="002"/>
    <s v="FI"/>
    <s v="02"/>
    <s v="AR"/>
    <s v="005"/>
    <s v="D24"/>
    <s v="C"/>
    <m/>
    <x v="19"/>
    <n v="3303"/>
    <n v="0"/>
    <n v="0"/>
    <m/>
    <m/>
    <m/>
    <n v="3303"/>
    <n v="0"/>
    <n v="0"/>
    <n v="0"/>
    <n v="0"/>
    <n v="0"/>
    <n v="0"/>
    <n v="0"/>
    <n v="0"/>
    <n v="3303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GUROS DE VIDA COLECTIVA PARA EL PERSONAL DEL CBDMQ"/>
    <s v="002"/>
    <s v="FI"/>
    <s v="02"/>
    <s v="AR"/>
    <s v="005"/>
    <s v="D25"/>
    <s v="C"/>
    <m/>
    <x v="25"/>
    <n v="350004.63"/>
    <m/>
    <n v="0"/>
    <m/>
    <m/>
    <m/>
    <n v="350004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4.63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GUROS DE VIDA COLECTIVA PARA EL PERSONAL DEL CBDMQ (INCLUSIONES)"/>
    <s v="002"/>
    <s v="FI"/>
    <s v="02"/>
    <s v="GA"/>
    <s v="003"/>
    <s v="D49"/>
    <s v="C"/>
    <m/>
    <x v="25"/>
    <n v="80000"/>
    <m/>
    <m/>
    <m/>
    <m/>
    <m/>
    <n v="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SEGUROS GENERALES PARA BIENES, HELICOPTERO DE LA INSTITUCION "/>
    <s v="998"/>
    <s v="FI"/>
    <s v="02"/>
    <s v="AR"/>
    <s v="005"/>
    <s v="D26"/>
    <s v="C"/>
    <m/>
    <x v="25"/>
    <n v="1103605.6499999999"/>
    <n v="0"/>
    <n v="0"/>
    <m/>
    <m/>
    <m/>
    <n v="1103605.6499999999"/>
    <n v="0"/>
    <n v="0"/>
    <n v="0"/>
    <n v="0"/>
    <n v="0"/>
    <n v="0"/>
    <n v="0"/>
    <n v="0"/>
    <n v="1103605.6499999999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SEGUROS GENERALES PARA BIENES, HELICOPTERO DE LA INSTITUCION (INCLUSIONES)"/>
    <s v="002"/>
    <s v="FI"/>
    <s v="02"/>
    <s v="GA"/>
    <s v="003"/>
    <s v="D50"/>
    <s v="C"/>
    <m/>
    <x v="25"/>
    <n v="260000"/>
    <m/>
    <m/>
    <m/>
    <m/>
    <m/>
    <n v="2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0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ARRENDAMIENTO DE INFRAESTRUCTURA DE COMUNICACIONES EN EL SECTOR DE ALASPUNGO"/>
    <s v="002"/>
    <s v="FI"/>
    <s v="02"/>
    <s v="AR"/>
    <s v="005"/>
    <s v="D27"/>
    <s v="C"/>
    <m/>
    <x v="12"/>
    <n v="3696"/>
    <n v="0"/>
    <n v="0"/>
    <m/>
    <m/>
    <m/>
    <n v="3696"/>
    <n v="0"/>
    <n v="0"/>
    <n v="0"/>
    <n v="0"/>
    <n v="36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ARRENDAMIENTO DE INFRAESTRUCTURA DE COMUNICACIONES EN EL SECTOR DE POMASQUI"/>
    <s v="002"/>
    <s v="FI"/>
    <s v="02"/>
    <s v="AR"/>
    <s v="005"/>
    <s v="D28"/>
    <s v="C"/>
    <m/>
    <x v="12"/>
    <n v="2508.8000000000002"/>
    <n v="0"/>
    <n v="0"/>
    <m/>
    <m/>
    <m/>
    <n v="2508.8000000000002"/>
    <n v="0"/>
    <n v="0"/>
    <n v="0"/>
    <n v="0"/>
    <n v="0"/>
    <n v="0"/>
    <n v="2508.8000000000002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PROVISION DEL SERVICIO DE ALIMENTACION Y BEBIDAS PARA EL PERSONAL QUE CUMPLE FUNCIONES EN OPERATIVOS Y EMERGENCIAS DEL CBDMQ"/>
    <s v="002"/>
    <s v="FI"/>
    <s v="02"/>
    <s v="AR"/>
    <s v="005"/>
    <s v="D29"/>
    <s v="C"/>
    <m/>
    <x v="3"/>
    <n v="18208.97"/>
    <n v="0"/>
    <n v="0"/>
    <m/>
    <m/>
    <m/>
    <n v="18208.97"/>
    <n v="0"/>
    <n v="0"/>
    <n v="0"/>
    <n v="0"/>
    <n v="0"/>
    <n v="0"/>
    <n v="0"/>
    <n v="0"/>
    <n v="0"/>
    <n v="0"/>
    <n v="0"/>
    <n v="0"/>
    <n v="18208.97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ARRENDAMIENTO DE INFRAESTRUCTURA DE COMUNICACIONES EN EL SECTOR DE PAMBAMARCA"/>
    <s v="002"/>
    <s v="FI"/>
    <s v="02"/>
    <s v="AR"/>
    <s v="005"/>
    <s v="D30"/>
    <s v="C"/>
    <m/>
    <x v="12"/>
    <n v="5599.9"/>
    <n v="0"/>
    <n v="0"/>
    <m/>
    <m/>
    <m/>
    <n v="5599.9"/>
    <n v="0"/>
    <n v="0"/>
    <n v="0"/>
    <n v="0"/>
    <n v="0"/>
    <n v="0"/>
    <n v="0"/>
    <n v="0"/>
    <n v="5599.9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ARRENDAMIENTO DE INFRAESTRUCTURA DE COMUNICACIONES EN EL SECTOR DE CALDERON"/>
    <s v="002"/>
    <s v="FI"/>
    <s v="02"/>
    <s v="AR"/>
    <s v="005"/>
    <s v="D31"/>
    <s v="C"/>
    <m/>
    <x v="12"/>
    <n v="3999.02"/>
    <n v="0"/>
    <n v="0"/>
    <m/>
    <m/>
    <m/>
    <n v="3999.02"/>
    <n v="0"/>
    <n v="0"/>
    <n v="0"/>
    <n v="0"/>
    <n v="0"/>
    <n v="0"/>
    <n v="0"/>
    <n v="0"/>
    <n v="3999.02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RECOLECCION Y TRATAMIENTO DE DESECHOS INFECCIOSOS"/>
    <s v="002"/>
    <s v="FI"/>
    <s v="02"/>
    <s v="AR"/>
    <s v="005"/>
    <s v="D32"/>
    <s v="C"/>
    <m/>
    <x v="13"/>
    <n v="10076.870000000001"/>
    <n v="0"/>
    <n v="0"/>
    <m/>
    <m/>
    <m/>
    <n v="10076.87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76.870000000001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ELECTRODOMESTICOS PARA DEPENDENCIAS"/>
    <s v="002"/>
    <s v="FI"/>
    <s v="02"/>
    <s v="GA"/>
    <s v="003"/>
    <s v="D51"/>
    <s v="C"/>
    <m/>
    <x v="2"/>
    <n v="19154.86"/>
    <n v="0"/>
    <n v="0"/>
    <m/>
    <m/>
    <m/>
    <n v="19154.86"/>
    <n v="0"/>
    <n v="0"/>
    <n v="0"/>
    <n v="0"/>
    <n v="1915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MANTENIMIENTO DE LAVADORA Y SECADORA INDUSTRIAL"/>
    <s v="002"/>
    <s v="FI"/>
    <s v="02"/>
    <s v="AR"/>
    <s v="005"/>
    <s v="D33"/>
    <s v="C"/>
    <m/>
    <x v="7"/>
    <n v="1254.4000000000001"/>
    <n v="0"/>
    <n v="0"/>
    <m/>
    <m/>
    <m/>
    <n v="1254.4000000000001"/>
    <n v="0"/>
    <n v="0"/>
    <n v="0"/>
    <n v="0"/>
    <n v="0"/>
    <n v="0"/>
    <n v="0"/>
    <n v="0"/>
    <n v="1254.4000000000001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MANTENIMIENTO PREVENTIVO Y CORRECTIVO DE EQUIPOS ODONTOLOGICOS "/>
    <s v="002"/>
    <s v="FI"/>
    <s v="02"/>
    <s v="AR"/>
    <s v="005"/>
    <s v="D34"/>
    <s v="C"/>
    <m/>
    <x v="7"/>
    <n v="2131.16"/>
    <n v="0"/>
    <n v="0"/>
    <m/>
    <m/>
    <m/>
    <n v="2131.16"/>
    <n v="0"/>
    <n v="0"/>
    <n v="0"/>
    <n v="0"/>
    <n v="0"/>
    <n v="0"/>
    <n v="0"/>
    <n v="0"/>
    <n v="2131.16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MANTENIMIENTO DE BIENES UTILIZADOS EN ACTIVIDADES DE VINCULACION COMUNITARIA"/>
    <s v="002"/>
    <s v="FI"/>
    <s v="02"/>
    <s v="AR"/>
    <s v="005"/>
    <s v="D35"/>
    <s v="C"/>
    <m/>
    <x v="7"/>
    <n v="4516"/>
    <n v="0"/>
    <n v="0"/>
    <m/>
    <m/>
    <m/>
    <n v="4516"/>
    <n v="0"/>
    <n v="0"/>
    <n v="0"/>
    <n v="0"/>
    <n v="0"/>
    <n v="0"/>
    <n v="0"/>
    <n v="0"/>
    <n v="4516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ABASTECIMIENTO DE COMBUSTIBLE PARA EL CUERPO DE BOMBEROS DMQ"/>
    <s v="002"/>
    <s v="FI"/>
    <s v="02"/>
    <s v="AR"/>
    <s v="005"/>
    <s v="D36"/>
    <s v="C"/>
    <m/>
    <x v="8"/>
    <n v="276189.83"/>
    <n v="0"/>
    <n v="0"/>
    <m/>
    <m/>
    <m/>
    <n v="276189.83"/>
    <n v="0"/>
    <n v="0"/>
    <n v="0"/>
    <n v="0"/>
    <n v="0"/>
    <n v="0"/>
    <n v="0"/>
    <n v="0"/>
    <n v="276189.83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ABASTECIMIENTO DE COMBUSTIBLE PARA VEHICULOS Y EQUIPOS ESPECIALES"/>
    <s v="002"/>
    <s v="FI"/>
    <s v="02"/>
    <s v="AR"/>
    <s v="005"/>
    <s v="D37"/>
    <s v="C"/>
    <m/>
    <x v="8"/>
    <n v="4000"/>
    <n v="0"/>
    <n v="0"/>
    <m/>
    <m/>
    <m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ABASTECIMIENTO DE COMBUSTIBLE PARA ESTACION NANEGALITO"/>
    <s v="002"/>
    <s v="FI"/>
    <s v="02"/>
    <s v="AR"/>
    <s v="005"/>
    <s v="D38"/>
    <s v="C"/>
    <m/>
    <x v="8"/>
    <n v="4600"/>
    <n v="0"/>
    <n v="0"/>
    <m/>
    <m/>
    <m/>
    <n v="4600"/>
    <n v="0"/>
    <n v="0"/>
    <n v="0"/>
    <n v="0"/>
    <n v="0"/>
    <n v="0"/>
    <n v="0"/>
    <n v="0"/>
    <n v="460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ISTEMA DE AROMATIZACION DE OFICINAS INSTITUCIONALES"/>
    <s v="002"/>
    <s v="FI"/>
    <s v="02"/>
    <s v="GA"/>
    <s v="003"/>
    <s v="D52"/>
    <s v="C"/>
    <n v="3533100110"/>
    <x v="13"/>
    <n v="11564"/>
    <n v="8260"/>
    <m/>
    <m/>
    <m/>
    <m/>
    <n v="0"/>
    <n v="0"/>
    <n v="0"/>
    <n v="0"/>
    <n v="0"/>
    <n v="0"/>
    <n v="11564"/>
    <n v="0"/>
    <n v="0"/>
    <n v="0"/>
    <n v="0"/>
    <n v="0"/>
    <n v="0"/>
    <n v="0"/>
    <n v="0"/>
    <n v="0"/>
    <n v="0"/>
    <n v="0"/>
    <n v="0"/>
    <n v="0"/>
    <n v="0"/>
    <n v="0"/>
    <n v="0"/>
    <n v="11564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CONTRATACION DEL SERVICIO DE BRANDEO"/>
    <s v="002"/>
    <s v="FI"/>
    <s v="02"/>
    <s v="GA"/>
    <s v="003"/>
    <s v="D53"/>
    <s v="C"/>
    <n v="891211012"/>
    <x v="24"/>
    <n v="20000"/>
    <m/>
    <m/>
    <m/>
    <m/>
    <m/>
    <n v="0"/>
    <n v="0"/>
    <n v="0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MATERIALES CONSTRUCTIVOS CATALOGADOS"/>
    <s v="002"/>
    <s v="FI"/>
    <s v="02"/>
    <s v="GA"/>
    <s v="003"/>
    <s v="D54"/>
    <s v="C"/>
    <m/>
    <x v="26"/>
    <n v="60000"/>
    <m/>
    <m/>
    <m/>
    <m/>
    <m/>
    <n v="15000"/>
    <n v="0"/>
    <n v="0"/>
    <n v="0"/>
    <n v="0"/>
    <n v="0"/>
    <n v="0"/>
    <n v="0"/>
    <n v="15000"/>
    <n v="0"/>
    <n v="0"/>
    <n v="0"/>
    <n v="0"/>
    <n v="0"/>
    <n v="0"/>
    <n v="0"/>
    <n v="15000"/>
    <n v="0"/>
    <n v="0"/>
    <n v="0"/>
    <n v="0"/>
    <n v="0"/>
    <n v="15000"/>
    <n v="6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MATERIALES DE FERRETERIA Y CONSTRUCCIONES PARA MANTENIMIENTOS CORRECTIVOS EMERGENTES DE LAS DEPENDENCIAS DEL CBDMQ"/>
    <s v="002"/>
    <s v="FI"/>
    <s v="02"/>
    <s v="GA"/>
    <s v="003"/>
    <s v="D55"/>
    <s v="C"/>
    <n v="3511001101"/>
    <x v="26"/>
    <n v="250000"/>
    <m/>
    <m/>
    <m/>
    <m/>
    <m/>
    <n v="0"/>
    <n v="0"/>
    <n v="0"/>
    <n v="0"/>
    <n v="2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MANTENIMIENTO PREVENTIVO Y CORRECTIVO DE LOS ASCENSORES DEL EDIFICIO COMANDANCIA GENERAL"/>
    <s v="002"/>
    <s v="FI"/>
    <s v="02"/>
    <s v="AR"/>
    <s v="005"/>
    <s v="D39"/>
    <s v="C"/>
    <m/>
    <x v="7"/>
    <n v="6925.5"/>
    <n v="2308.52"/>
    <m/>
    <m/>
    <m/>
    <m/>
    <n v="692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5.5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MANTENIMIENTO PREVENTIVO Y CORRECTIVO DEL SISTEMA DE AIRE ACONDICIONADO INSTALADO EN LAS DEPENDENCIAS DEL CBDMQ"/>
    <s v="002"/>
    <s v="FI"/>
    <s v="02"/>
    <s v="AR"/>
    <s v="005"/>
    <s v="D40"/>
    <s v="C"/>
    <m/>
    <x v="7"/>
    <n v="1898.4"/>
    <n v="0"/>
    <m/>
    <m/>
    <m/>
    <m/>
    <n v="0"/>
    <n v="0"/>
    <n v="1898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8.4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MANTENIMIENTO PREVENTIVO Y CORRECTIVO DEL SISTEMA DE AIRE ACONDICIONADO INSTALADO EN LAS DEPENDENCIAS DEL CBDMQ"/>
    <s v="002"/>
    <s v="FI"/>
    <s v="02"/>
    <s v="GA"/>
    <s v="003"/>
    <s v="D56"/>
    <s v="C"/>
    <n v="859901911"/>
    <x v="7"/>
    <n v="7186"/>
    <m/>
    <m/>
    <m/>
    <m/>
    <m/>
    <n v="0"/>
    <n v="0"/>
    <n v="71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6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PUESTA EN MARCHA Y MANTENIMIENTO PREVENTIVO - CORRECTIVO DE LAS CISTERNAS DE LAS DEPENDENCIAS CBDMQ"/>
    <s v="002"/>
    <s v="FI"/>
    <s v="02"/>
    <s v="GA"/>
    <s v="003"/>
    <s v="D57"/>
    <s v="C"/>
    <n v="853400112"/>
    <x v="7"/>
    <n v="60000"/>
    <m/>
    <m/>
    <m/>
    <m/>
    <m/>
    <n v="0"/>
    <n v="0"/>
    <n v="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MANTENIMIENTO PREVENTIVO Y CORRECTIVO DEL SISTEMA DE PROTECCION CONTRA INCENDIOS DE LAS DEPENDENCIAS DEL CBDMQ"/>
    <s v="002"/>
    <s v="FI"/>
    <s v="02"/>
    <s v="AR"/>
    <s v="005"/>
    <s v="D41"/>
    <s v="C"/>
    <m/>
    <x v="7"/>
    <n v="2859.4"/>
    <n v="0"/>
    <m/>
    <m/>
    <m/>
    <m/>
    <n v="0"/>
    <n v="0"/>
    <n v="2859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9.4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MANTENIMIENTO PREVENTIVO Y CORRECTIVO DEL SISTEMA DE PROTECCION CONTRA INCENDIOS DE LAS DEPENDENCIAS DEL CBDMQ"/>
    <s v="002"/>
    <s v="FI"/>
    <s v="02"/>
    <s v="GA"/>
    <s v="003"/>
    <s v="D58"/>
    <s v="C"/>
    <n v="852300011"/>
    <x v="7"/>
    <n v="4500"/>
    <m/>
    <m/>
    <m/>
    <m/>
    <m/>
    <n v="0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MANTENIMIENTO DE MAQUINARIA LIGERA DE CONSTRUCCION DE LA UNIDAD DE MANTENIMIENTO Y CONSTRUCCIONES"/>
    <s v="002"/>
    <s v="FI"/>
    <s v="02"/>
    <s v="GA"/>
    <s v="003"/>
    <s v="D59"/>
    <s v="C"/>
    <n v="871591014"/>
    <x v="7"/>
    <n v="2320"/>
    <n v="0"/>
    <m/>
    <m/>
    <m/>
    <m/>
    <n v="0"/>
    <n v="0"/>
    <n v="0"/>
    <n v="0"/>
    <n v="2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PAGO DE TASAS E IMPUESTOS MUNICIPALES POR APROBACION DE PROYECTOS DE CONSTRUCCION"/>
    <s v="002"/>
    <s v="FI"/>
    <s v="02"/>
    <s v="GA"/>
    <s v="003"/>
    <s v="D60"/>
    <s v="C"/>
    <m/>
    <x v="9"/>
    <n v="50000"/>
    <n v="0"/>
    <m/>
    <m/>
    <m/>
    <m/>
    <n v="0"/>
    <n v="0"/>
    <n v="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PARA LA DETERMINACION DE LA CAPACIDAD PORTANTE DEL SUELO DE LOS PROYECTOS DE OBRA CBDMQ"/>
    <s v="002"/>
    <s v="FI"/>
    <s v="02"/>
    <s v="GA"/>
    <s v="003"/>
    <s v="D61"/>
    <s v="C"/>
    <n v="835620021"/>
    <x v="27"/>
    <n v="6400"/>
    <n v="0"/>
    <m/>
    <m/>
    <m/>
    <m/>
    <n v="0"/>
    <n v="0"/>
    <n v="6400"/>
    <n v="0"/>
    <n v="0"/>
    <n v="0"/>
    <n v="0"/>
    <n v="0"/>
    <n v="0"/>
    <n v="0"/>
    <n v="0"/>
    <n v="0"/>
    <n v="0"/>
    <n v="640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MATERIALES DE OFICINA PARA DEPENDENCIAS DEL CBDMQ"/>
    <s v="002"/>
    <s v="FI"/>
    <s v="02"/>
    <s v="GA"/>
    <s v="003"/>
    <s v="D62"/>
    <s v="C"/>
    <n v="36990001109"/>
    <x v="28"/>
    <n v="25000"/>
    <m/>
    <m/>
    <m/>
    <m/>
    <m/>
    <n v="0"/>
    <n v="0"/>
    <n v="0"/>
    <n v="0"/>
    <n v="0"/>
    <n v="0"/>
    <n v="12500"/>
    <n v="0"/>
    <n v="0"/>
    <n v="0"/>
    <n v="0"/>
    <n v="12500"/>
    <n v="0"/>
    <n v="0"/>
    <n v="0"/>
    <n v="0"/>
    <n v="0"/>
    <n v="0"/>
    <n v="12500"/>
    <n v="0"/>
    <n v="0"/>
    <n v="0"/>
    <n v="0"/>
    <n v="12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MATERIALES DE OFICINA PARA EL CBDMQ  QUE NO SE ENCUENTRAN EN EL CATALOGO ELECTRONICO"/>
    <s v="002"/>
    <s v="FI"/>
    <s v="02"/>
    <s v="GA"/>
    <s v="003"/>
    <s v="D63"/>
    <s v="C"/>
    <n v="7891100173"/>
    <x v="28"/>
    <n v="10000"/>
    <m/>
    <m/>
    <m/>
    <m/>
    <m/>
    <n v="0"/>
    <n v="0"/>
    <n v="0"/>
    <n v="0"/>
    <n v="0"/>
    <n v="0"/>
    <n v="0"/>
    <n v="0"/>
    <n v="0"/>
    <n v="0"/>
    <n v="10000"/>
    <n v="0"/>
    <n v="0"/>
    <n v="0"/>
    <n v="0"/>
    <n v="0"/>
    <n v="0"/>
    <n v="1000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SUMINISTROS DE ASEO PARA DEPENDENCIAS DEL CBDMQ"/>
    <s v="002"/>
    <s v="FI"/>
    <s v="02"/>
    <s v="GA"/>
    <s v="003"/>
    <s v="D64"/>
    <s v="C"/>
    <n v="3462009218"/>
    <x v="21"/>
    <n v="35000"/>
    <m/>
    <m/>
    <m/>
    <m/>
    <m/>
    <n v="0"/>
    <n v="0"/>
    <n v="0"/>
    <n v="0"/>
    <n v="17500"/>
    <n v="0"/>
    <n v="0"/>
    <n v="0"/>
    <n v="0"/>
    <n v="17500"/>
    <n v="0"/>
    <n v="0"/>
    <n v="0"/>
    <n v="0"/>
    <n v="0"/>
    <n v="0"/>
    <n v="17500"/>
    <n v="0"/>
    <n v="0"/>
    <n v="0"/>
    <n v="0"/>
    <n v="0"/>
    <n v="0"/>
    <n v="17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SUMINISTROS DE ASEO Y DESINFECCION PARA EL CBDMQ QUE NO SE ENCUENTRAN EN EL CATALOGO ELECTRONICO"/>
    <s v="002"/>
    <s v="FI"/>
    <s v="02"/>
    <s v="GA"/>
    <s v="003"/>
    <s v="D65"/>
    <s v="C"/>
    <n v="353210917"/>
    <x v="21"/>
    <n v="30000"/>
    <m/>
    <m/>
    <m/>
    <m/>
    <m/>
    <n v="0"/>
    <n v="0"/>
    <n v="0"/>
    <n v="0"/>
    <n v="0"/>
    <n v="0"/>
    <n v="0"/>
    <n v="0"/>
    <n v="30000"/>
    <n v="0"/>
    <n v="0"/>
    <n v="0"/>
    <n v="0"/>
    <n v="0"/>
    <n v="0"/>
    <n v="3000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SUMINISTROS DE ASEO Y DESINFECCION PARA EL CBDMQ QUE NO SE ENCUENTRAN EN EL CATALOGO ELECTRONICO"/>
    <s v="002"/>
    <s v="FI"/>
    <s v="02"/>
    <s v="GA"/>
    <s v="003"/>
    <s v="D65"/>
    <s v="C"/>
    <n v="353210917"/>
    <x v="29"/>
    <n v="5000"/>
    <m/>
    <m/>
    <m/>
    <m/>
    <m/>
    <n v="0"/>
    <n v="0"/>
    <n v="0"/>
    <n v="0"/>
    <n v="0"/>
    <n v="0"/>
    <n v="0"/>
    <n v="0"/>
    <n v="5000"/>
    <n v="0"/>
    <n v="0"/>
    <n v="0"/>
    <n v="0"/>
    <n v="0"/>
    <n v="0"/>
    <n v="500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SERVICIO DE INCINERACION DE PRENDAS DE TRABAJO EN DESUSO"/>
    <s v="002"/>
    <s v="FI"/>
    <s v="02"/>
    <s v="GA"/>
    <s v="003"/>
    <s v="D66"/>
    <s v="C"/>
    <n v="922120011"/>
    <x v="30"/>
    <n v="7000"/>
    <m/>
    <m/>
    <m/>
    <m/>
    <m/>
    <n v="0"/>
    <n v="0"/>
    <n v="0"/>
    <n v="0"/>
    <n v="0"/>
    <n v="0"/>
    <n v="0"/>
    <n v="0"/>
    <n v="7000"/>
    <n v="0"/>
    <n v="0"/>
    <n v="0"/>
    <n v="0"/>
    <n v="0"/>
    <n v="0"/>
    <n v="0"/>
    <n v="0"/>
    <n v="0"/>
    <n v="0"/>
    <n v="0"/>
    <n v="0"/>
    <n v="0"/>
    <n v="0"/>
    <n v="7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CANASTAS PLASTICAS PARA ALMACENAJE DE MEDICAMENTOS"/>
    <s v="002"/>
    <s v="FI"/>
    <s v="02"/>
    <s v="GA"/>
    <s v="003"/>
    <s v="D67"/>
    <s v="C"/>
    <n v="319230013"/>
    <x v="21"/>
    <n v="7000"/>
    <m/>
    <m/>
    <m/>
    <m/>
    <m/>
    <n v="0"/>
    <n v="0"/>
    <n v="7000"/>
    <n v="0"/>
    <n v="0"/>
    <n v="0"/>
    <n v="0"/>
    <n v="0"/>
    <n v="0"/>
    <n v="700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SERVICIO DE INCINERACION DE PRENDAS Y MATERIALES DE TRABAJO EN DESUSO"/>
    <s v="002"/>
    <s v="FI"/>
    <s v="02"/>
    <s v="AR"/>
    <s v="005"/>
    <s v="D42"/>
    <s v="C"/>
    <m/>
    <x v="30"/>
    <n v="3343.03"/>
    <m/>
    <m/>
    <m/>
    <m/>
    <m/>
    <n v="3343.03"/>
    <n v="0"/>
    <n v="0"/>
    <n v="0"/>
    <n v="0"/>
    <n v="3343.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EQUIPOS PARA EL CONTROL DE ACTIVOS FIJOS INSTITUCIONAL"/>
    <s v="002"/>
    <s v="FI"/>
    <s v="02"/>
    <s v="GA"/>
    <s v="003"/>
    <s v="D68"/>
    <s v="C"/>
    <n v="451300015"/>
    <x v="2"/>
    <n v="15000"/>
    <m/>
    <m/>
    <m/>
    <m/>
    <m/>
    <n v="0"/>
    <n v="0"/>
    <n v="0"/>
    <n v="0"/>
    <n v="15000"/>
    <n v="0"/>
    <n v="0"/>
    <n v="0"/>
    <n v="0"/>
    <n v="0"/>
    <n v="0"/>
    <n v="0"/>
    <n v="0"/>
    <n v="0"/>
    <n v="0"/>
    <n v="0"/>
    <n v="0"/>
    <n v="1500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PISOS DE GIMNASIO DEL CBDMQ"/>
    <s v="002"/>
    <s v="FI"/>
    <s v="02"/>
    <s v="GA"/>
    <s v="003"/>
    <s v="D69"/>
    <s v="C"/>
    <m/>
    <x v="26"/>
    <n v="19223.439999999999"/>
    <m/>
    <m/>
    <m/>
    <m/>
    <m/>
    <m/>
    <m/>
    <n v="19223.439999999999"/>
    <m/>
    <m/>
    <m/>
    <m/>
    <n v="19223.439999999999"/>
    <m/>
    <m/>
    <m/>
    <m/>
    <m/>
    <m/>
    <m/>
    <m/>
    <m/>
    <m/>
    <m/>
    <m/>
    <m/>
    <m/>
    <m/>
    <m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ADQUISICION DE CAMION LOGISTICO (VIGENCIA TECNOLOGICA)"/>
    <s v="002"/>
    <s v="FI"/>
    <s v="02"/>
    <s v="AR"/>
    <s v="005"/>
    <s v="D43"/>
    <s v="C"/>
    <m/>
    <x v="0"/>
    <n v="1092.3399999999999"/>
    <n v="1145.7399999999998"/>
    <n v="1357.33"/>
    <n v="1132.2299999999998"/>
    <n v="1312.9599999999998"/>
    <m/>
    <n v="1092.3399999999999"/>
    <m/>
    <m/>
    <m/>
    <m/>
    <m/>
    <m/>
    <m/>
    <m/>
    <m/>
    <m/>
    <m/>
    <m/>
    <m/>
    <m/>
    <m/>
    <m/>
    <m/>
    <m/>
    <m/>
    <m/>
    <m/>
    <m/>
    <n v="1092.3399999999999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ADQUISICION DE CAMION LOGISTICO (VIGENCIA TECNOLOGICA)"/>
    <s v="002"/>
    <s v="FI"/>
    <s v="02"/>
    <s v="AR"/>
    <s v="005"/>
    <s v="D43"/>
    <s v="C"/>
    <m/>
    <x v="7"/>
    <n v="714.93999999999983"/>
    <n v="1416.3"/>
    <n v="2131.2399999999998"/>
    <n v="714.93999999999983"/>
    <n v="1416.3"/>
    <m/>
    <n v="714.93999999999983"/>
    <m/>
    <m/>
    <m/>
    <m/>
    <m/>
    <m/>
    <m/>
    <m/>
    <m/>
    <m/>
    <m/>
    <m/>
    <m/>
    <m/>
    <m/>
    <m/>
    <m/>
    <m/>
    <m/>
    <m/>
    <m/>
    <m/>
    <n v="714.93999999999983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FONDOS A RENDIR CUENTAS"/>
    <s v="002"/>
    <s v="FI"/>
    <s v="02"/>
    <s v="GA"/>
    <s v="003"/>
    <s v="D70"/>
    <s v="C"/>
    <m/>
    <x v="23"/>
    <n v="2000"/>
    <m/>
    <m/>
    <m/>
    <m/>
    <m/>
    <n v="2000"/>
    <m/>
    <m/>
    <m/>
    <m/>
    <m/>
    <m/>
    <m/>
    <m/>
    <m/>
    <m/>
    <m/>
    <m/>
    <m/>
    <m/>
    <m/>
    <m/>
    <m/>
    <m/>
    <m/>
    <m/>
    <m/>
    <m/>
    <n v="2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FONDOS A RENDIR CUENTAS"/>
    <s v="002"/>
    <s v="FI"/>
    <s v="02"/>
    <s v="GA"/>
    <s v="003"/>
    <s v="D70"/>
    <s v="C"/>
    <m/>
    <x v="31"/>
    <n v="5000"/>
    <m/>
    <m/>
    <m/>
    <m/>
    <m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FONDOS A RENDIR CUENTAS"/>
    <s v="002"/>
    <s v="FI"/>
    <s v="02"/>
    <s v="GA"/>
    <s v="003"/>
    <s v="D70"/>
    <s v="C"/>
    <m/>
    <x v="0"/>
    <n v="5000"/>
    <m/>
    <m/>
    <m/>
    <m/>
    <m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FONDOS A RENDIR CUENTAS"/>
    <s v="002"/>
    <s v="FI"/>
    <s v="02"/>
    <s v="GA"/>
    <s v="003"/>
    <s v="D70"/>
    <s v="C"/>
    <m/>
    <x v="1"/>
    <n v="6000"/>
    <m/>
    <m/>
    <m/>
    <m/>
    <m/>
    <n v="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FONDOS A RENDIR CUENTAS"/>
    <s v="002"/>
    <s v="FI"/>
    <s v="02"/>
    <s v="GA"/>
    <s v="003"/>
    <s v="D70"/>
    <s v="C"/>
    <m/>
    <x v="7"/>
    <n v="5000"/>
    <m/>
    <m/>
    <m/>
    <m/>
    <m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FONDOS A RENDIR CUENTAS"/>
    <s v="002"/>
    <s v="FI"/>
    <s v="02"/>
    <s v="GA"/>
    <s v="003"/>
    <s v="D70"/>
    <s v="C"/>
    <m/>
    <x v="32"/>
    <n v="5000"/>
    <m/>
    <m/>
    <m/>
    <m/>
    <m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FONDOS A RENDIR CUENTAS"/>
    <s v="002"/>
    <s v="FI"/>
    <s v="02"/>
    <s v="GA"/>
    <s v="003"/>
    <s v="D70"/>
    <s v="C"/>
    <m/>
    <x v="9"/>
    <n v="2000"/>
    <m/>
    <m/>
    <m/>
    <m/>
    <m/>
    <n v="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FONDOS A RENDIR CUENTAS"/>
    <s v="002"/>
    <s v="FI"/>
    <s v="02"/>
    <s v="GA"/>
    <s v="003"/>
    <s v="D70"/>
    <s v="C"/>
    <m/>
    <x v="8"/>
    <n v="10000"/>
    <m/>
    <m/>
    <m/>
    <m/>
    <m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FONDOS A RENDIR CUENTAS"/>
    <s v="002"/>
    <s v="FI"/>
    <s v="02"/>
    <s v="GA"/>
    <s v="003"/>
    <s v="D70"/>
    <s v="C"/>
    <m/>
    <x v="33"/>
    <n v="3000"/>
    <m/>
    <m/>
    <m/>
    <m/>
    <m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ADQUISICION DE ACEITES Y LUBRICANTES"/>
    <s v="002"/>
    <s v="FI"/>
    <s v="02"/>
    <s v="GA"/>
    <s v="003"/>
    <s v="D71"/>
    <s v="C"/>
    <m/>
    <x v="8"/>
    <n v="41934.15"/>
    <n v="0"/>
    <n v="0"/>
    <n v="0"/>
    <n v="0"/>
    <n v="0"/>
    <n v="41934.15"/>
    <n v="0"/>
    <n v="0"/>
    <n v="0"/>
    <n v="0"/>
    <n v="0"/>
    <n v="0"/>
    <n v="0"/>
    <n v="0"/>
    <n v="41934.15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FERNANDO ORELLANA"/>
    <x v="1"/>
    <x v="0"/>
    <s v="COSTAS JUDICIALES Y TRAMITES LEGALES JURIDICOS"/>
    <s v="002"/>
    <s v="FI"/>
    <s v="02"/>
    <s v="GA"/>
    <s v="003"/>
    <s v="D72"/>
    <s v="C"/>
    <m/>
    <x v="34"/>
    <n v="24000"/>
    <m/>
    <m/>
    <m/>
    <m/>
    <m/>
    <n v="2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ADQUISICION DE 16 MOTOCICLETAS PARA EVALUACION Y ASISTENCIA PRE HOSPITALARIA (VIGENCIA TECNOLOGICA)"/>
    <s v="002"/>
    <s v="FI"/>
    <s v="02"/>
    <s v="AR"/>
    <s v="005"/>
    <s v="D44"/>
    <s v="C"/>
    <m/>
    <x v="0"/>
    <n v="33377.43"/>
    <n v="23947.75"/>
    <n v="23947.75"/>
    <n v="23947.75"/>
    <m/>
    <m/>
    <n v="33377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77.43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ADQUISICION DE MENAJE DE COCINA "/>
    <s v="002"/>
    <s v="FI"/>
    <s v="02"/>
    <s v="AR"/>
    <s v="005"/>
    <s v="D45"/>
    <s v="C"/>
    <m/>
    <x v="2"/>
    <n v="2000"/>
    <n v="0"/>
    <n v="0"/>
    <n v="0"/>
    <n v="0"/>
    <n v="0"/>
    <n v="2000"/>
    <n v="0"/>
    <n v="0"/>
    <n v="0"/>
    <n v="0"/>
    <n v="0"/>
    <n v="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ADQUISICION DE MENAJE DE COCINA "/>
    <s v="002"/>
    <s v="FI"/>
    <s v="02"/>
    <s v="AR"/>
    <s v="005"/>
    <s v="D45"/>
    <s v="C"/>
    <m/>
    <x v="35"/>
    <n v="72892.5"/>
    <n v="0"/>
    <n v="0"/>
    <n v="0"/>
    <n v="0"/>
    <n v="0"/>
    <n v="72892.5"/>
    <n v="0"/>
    <n v="0"/>
    <n v="0"/>
    <n v="0"/>
    <n v="0"/>
    <n v="0"/>
    <n v="72892.5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MANTENIMIENTO PREVENTIVO Y CORRECTIVO DE PUERTAS ELECTRICAS Y SUS COMPONENTES DE LAS DEPENDENCIAS DEL CB-DMQ"/>
    <s v="002"/>
    <s v="FI"/>
    <s v="02"/>
    <s v="AR"/>
    <s v="005"/>
    <s v="D46"/>
    <s v="C"/>
    <m/>
    <x v="36"/>
    <n v="2665.6"/>
    <n v="0"/>
    <n v="0"/>
    <n v="0"/>
    <n v="0"/>
    <n v="0"/>
    <n v="2665.6"/>
    <n v="0"/>
    <n v="0"/>
    <n v="0"/>
    <n v="0"/>
    <n v="0"/>
    <n v="0"/>
    <n v="2665.6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FERNANDO ORELLANA"/>
    <x v="0"/>
    <x v="0"/>
    <s v="MANTENIMIENTO PREVENTIVO Y CORRECTIVO DE LAS CISTERNAS DE LAS DEPENDENCIAS CBDMQ"/>
    <s v="002"/>
    <s v="FI"/>
    <s v="02"/>
    <s v="AR"/>
    <s v="005"/>
    <s v="D47"/>
    <s v="C"/>
    <m/>
    <x v="36"/>
    <n v="2903.75"/>
    <n v="0"/>
    <n v="0"/>
    <n v="0"/>
    <n v="0"/>
    <n v="0"/>
    <n v="2903.75"/>
    <n v="0"/>
    <n v="0"/>
    <n v="0"/>
    <n v="0"/>
    <n v="0"/>
    <n v="0"/>
    <n v="2903.75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JORGE SANCHEZ"/>
    <x v="1"/>
    <x v="1"/>
    <s v="ADQUISICION DE CARPAS PARA EVENTOS"/>
    <s v="002"/>
    <s v="FI"/>
    <s v="02"/>
    <s v="GA"/>
    <s v="003"/>
    <s v="E01"/>
    <s v="C"/>
    <n v="2716001112"/>
    <x v="2"/>
    <n v="18000"/>
    <n v="0"/>
    <n v="0"/>
    <n v="0"/>
    <n v="0"/>
    <n v="0"/>
    <n v="0"/>
    <n v="0"/>
    <n v="0"/>
    <n v="0"/>
    <n v="0"/>
    <n v="0"/>
    <n v="18000"/>
    <n v="0"/>
    <n v="0"/>
    <n v="0"/>
    <n v="0"/>
    <n v="0"/>
    <n v="0"/>
    <n v="1800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JORGE SANCHEZ"/>
    <x v="1"/>
    <x v="1"/>
    <s v="SERVICIO DE ALIMENTACION PARA CURSOS EN LA ACADEMIA DE BOMBEROS "/>
    <s v="002"/>
    <s v="FI"/>
    <s v="02"/>
    <s v="GA"/>
    <s v="003"/>
    <s v="E02"/>
    <s v="C"/>
    <n v="632300212"/>
    <x v="3"/>
    <n v="169120.00000000003"/>
    <n v="0"/>
    <n v="0"/>
    <n v="0"/>
    <n v="0"/>
    <n v="0"/>
    <n v="0"/>
    <n v="0"/>
    <n v="169120.00000000003"/>
    <n v="0"/>
    <n v="0"/>
    <n v="0"/>
    <n v="0"/>
    <n v="56373.33"/>
    <n v="0"/>
    <n v="0"/>
    <n v="0"/>
    <n v="0"/>
    <n v="0"/>
    <n v="0"/>
    <n v="0"/>
    <n v="56373.33"/>
    <n v="0"/>
    <n v="0"/>
    <n v="0"/>
    <n v="0"/>
    <n v="0"/>
    <n v="56373.34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JORGE SANCHEZ"/>
    <x v="1"/>
    <x v="1"/>
    <s v="SERVICIO DE REFRIGERIOS PARA CURSOS EN LA ACADEMIA DE BOMBEROS "/>
    <s v="002"/>
    <s v="FI"/>
    <s v="02"/>
    <s v="GA"/>
    <s v="003"/>
    <s v="E03"/>
    <s v="C"/>
    <n v="632300212"/>
    <x v="3"/>
    <n v="28000.000000000004"/>
    <n v="0"/>
    <n v="0"/>
    <n v="0"/>
    <n v="0"/>
    <n v="0"/>
    <n v="0"/>
    <n v="0"/>
    <n v="28000.000000000004"/>
    <n v="0"/>
    <n v="0"/>
    <n v="0"/>
    <n v="0"/>
    <n v="9333.33"/>
    <n v="0"/>
    <n v="0"/>
    <n v="0"/>
    <n v="0"/>
    <n v="0"/>
    <n v="0"/>
    <n v="0"/>
    <n v="9333.33"/>
    <n v="0"/>
    <n v="0"/>
    <n v="0"/>
    <n v="0"/>
    <n v="0"/>
    <n v="9333.34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JORGE SANCHEZ"/>
    <x v="2"/>
    <x v="1"/>
    <s v="ADQUISICION DE MATERIALES Y EQUIPOS PARA PRUEBAS BOMBERILES"/>
    <s v="002"/>
    <s v="FI"/>
    <s v="02"/>
    <s v="GA"/>
    <s v="002"/>
    <s v="E01"/>
    <s v="C"/>
    <s v="4292100118"/>
    <x v="37"/>
    <n v="750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JORGE SANCHEZ"/>
    <x v="2"/>
    <x v="1"/>
    <s v="ADQUISICION DE MATERIAL DIDACTICO PARA CURSOS DE RESCATE VEHICULAR"/>
    <s v="002"/>
    <s v="FI"/>
    <s v="02"/>
    <s v="GA"/>
    <s v="002"/>
    <s v="E02"/>
    <s v="C"/>
    <m/>
    <x v="37"/>
    <n v="750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JORGE SANCHEZ"/>
    <x v="2"/>
    <x v="1"/>
    <s v="ADQUISICION DE MATERIAL DIDACTICO PARA CURSOS DE RESCATE RECINTOS CERRADOS"/>
    <s v="002"/>
    <s v="FI"/>
    <s v="02"/>
    <s v="GA"/>
    <s v="002"/>
    <s v="E03"/>
    <s v="C"/>
    <m/>
    <x v="37"/>
    <n v="750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JORGE SANCHEZ"/>
    <x v="2"/>
    <x v="1"/>
    <s v="ADQUISICION DE MATERIAL DIDACTICO PARA CURSOS DE RESCATE ESTRUCTURAS COLAPSADAS"/>
    <s v="002"/>
    <s v="FI"/>
    <s v="02"/>
    <s v="GA"/>
    <s v="002"/>
    <s v="E04"/>
    <s v="C"/>
    <m/>
    <x v="37"/>
    <n v="750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JORGE SANCHEZ"/>
    <x v="2"/>
    <x v="1"/>
    <s v="ADQUISICION DE MATERIAL DIDACTICO PARA CURSOS DE MATERIALES PELIGROSOS"/>
    <s v="002"/>
    <s v="FI"/>
    <s v="02"/>
    <s v="GA"/>
    <s v="002"/>
    <s v="E05"/>
    <s v="C"/>
    <m/>
    <x v="37"/>
    <n v="750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JORGE SANCHEZ"/>
    <x v="1"/>
    <x v="1"/>
    <s v="SERVICIO DE LOGISTICA PARA CURSOS OBA"/>
    <s v="002"/>
    <s v="FI"/>
    <s v="02"/>
    <s v="GA"/>
    <s v="003"/>
    <s v="E04"/>
    <s v="C"/>
    <s v="631100012"/>
    <x v="38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JORGE SANCHEZ"/>
    <x v="2"/>
    <x v="1"/>
    <s v="BIBLIOGRAFIA ESPECIALIZADA PARA PREVENCION DE INCENDIOS "/>
    <s v="002"/>
    <s v="FI"/>
    <s v="02"/>
    <s v="GA"/>
    <s v="002"/>
    <s v="E06"/>
    <s v="C"/>
    <s v="322300912"/>
    <x v="39"/>
    <n v="750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JORGE SANCHEZ"/>
    <x v="1"/>
    <x v="1"/>
    <s v="ADQUISICION DE ATRIL Y ACCESORIOS PARA LOS EVENTOS DE LA ACADEMIA DE FORMACION  "/>
    <s v="002"/>
    <s v="FI"/>
    <s v="02"/>
    <s v="GA"/>
    <s v="003"/>
    <s v="E05"/>
    <s v="C"/>
    <m/>
    <x v="40"/>
    <n v="750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NA MARIA CORRAL"/>
    <x v="3"/>
    <x v="2"/>
    <s v="CONTRATACION DE UNA AGENCIA PARA  GESTIONAR LA PUBLICACION EN MEDIOS DE COMUNICACION DE ANUNCIOS  INSTITUCIONALES, PRODUCTOS  COMUNICACIONALES Y DESARROLLO DE PRODUCTOS BTL "/>
    <s v="002"/>
    <s v="FI"/>
    <s v="02"/>
    <s v="GA"/>
    <s v="001"/>
    <s v="C01"/>
    <s v="C"/>
    <n v="836100011"/>
    <x v="41"/>
    <n v="200000"/>
    <n v="0"/>
    <n v="0"/>
    <n v="0"/>
    <n v="0"/>
    <n v="0"/>
    <n v="0"/>
    <n v="0"/>
    <n v="0"/>
    <n v="0"/>
    <n v="0"/>
    <n v="0"/>
    <n v="0"/>
    <n v="0"/>
    <n v="200000"/>
    <n v="0"/>
    <n v="0"/>
    <n v="0"/>
    <n v="0"/>
    <n v="0"/>
    <n v="0"/>
    <n v="0"/>
    <n v="0"/>
    <n v="0"/>
    <n v="0"/>
    <n v="0"/>
    <n v="0"/>
    <n v="0"/>
    <n v="0"/>
    <n v="20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NA MARIA CORRAL"/>
    <x v="3"/>
    <x v="2"/>
    <s v="CONTRATACION DE UNA EMPRESA PARA EL SERVICIO DE EDICION, IMPRESION Y REPRODUCCION DE MATERIAL COMUNICACIONAL INSTITUCIONAL Y DE PREVENCION DE RIESGOS PARA DIFUSION INTERNA Y EXTERNA"/>
    <s v="002"/>
    <s v="FI"/>
    <s v="02"/>
    <s v="GA"/>
    <s v="001"/>
    <s v="C02"/>
    <s v="C"/>
    <n v="891211012"/>
    <x v="24"/>
    <n v="50000"/>
    <n v="0"/>
    <n v="0"/>
    <n v="0"/>
    <n v="0"/>
    <n v="0"/>
    <n v="0"/>
    <n v="0"/>
    <n v="0"/>
    <n v="0"/>
    <n v="0"/>
    <n v="0"/>
    <n v="0"/>
    <n v="0"/>
    <n v="0"/>
    <n v="0"/>
    <n v="50000"/>
    <n v="0"/>
    <n v="0"/>
    <n v="0"/>
    <n v="0"/>
    <n v="0"/>
    <n v="0"/>
    <n v="0"/>
    <n v="0"/>
    <n v="0"/>
    <n v="0"/>
    <n v="0"/>
    <n v="0"/>
    <n v="5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NA MARIA CORRAL"/>
    <x v="3"/>
    <x v="2"/>
    <s v="CONTRATACION DE UNA AGENCIA PARA MONITOREAR LA PRESENCIA DEL CBDMQ EN MEDIOS DE COMUNICACION MASIVOS A NIVEL NACIONAL"/>
    <s v="002"/>
    <s v="FI"/>
    <s v="02"/>
    <s v="GA"/>
    <s v="001"/>
    <s v="C03"/>
    <s v="C"/>
    <n v="873400035"/>
    <x v="42"/>
    <n v="7504"/>
    <n v="0"/>
    <n v="0"/>
    <n v="0"/>
    <n v="0"/>
    <n v="0"/>
    <n v="0"/>
    <n v="0"/>
    <n v="0"/>
    <n v="0"/>
    <n v="0"/>
    <n v="0"/>
    <n v="7504"/>
    <n v="0"/>
    <n v="0"/>
    <n v="0"/>
    <n v="0"/>
    <n v="0"/>
    <n v="0"/>
    <n v="0"/>
    <n v="0"/>
    <n v="0"/>
    <n v="0"/>
    <n v="0"/>
    <n v="0"/>
    <n v="0"/>
    <n v="0"/>
    <n v="0"/>
    <n v="0"/>
    <n v="7504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NA MARIA CORRAL"/>
    <x v="3"/>
    <x v="2"/>
    <s v="SERVICIO DE ALQUILER DE UTILERIA, ACCESORIOS Y MATERIAL COMPLEMENTARIO PARA LA PRODUCCION DE MATERIAL AUDIOVISUAL"/>
    <s v="002"/>
    <s v="FI"/>
    <s v="02"/>
    <s v="GA"/>
    <s v="001"/>
    <s v="C04"/>
    <s v="C"/>
    <n v="961420012"/>
    <x v="43"/>
    <n v="7504"/>
    <n v="0"/>
    <n v="0"/>
    <n v="0"/>
    <n v="0"/>
    <n v="0"/>
    <n v="0"/>
    <n v="0"/>
    <n v="0"/>
    <n v="0"/>
    <n v="0"/>
    <n v="0"/>
    <n v="7504"/>
    <n v="0"/>
    <n v="0"/>
    <n v="0"/>
    <n v="0"/>
    <n v="0"/>
    <n v="0"/>
    <n v="0"/>
    <n v="0"/>
    <n v="0"/>
    <n v="0"/>
    <n v="0"/>
    <n v="0"/>
    <n v="0"/>
    <n v="0"/>
    <n v="7504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NA MARIA CORRAL"/>
    <x v="3"/>
    <x v="2"/>
    <s v="SERVICIO DE ATENCION A DELEGADOS NACIONALES E INTERNACIONALES"/>
    <s v="002"/>
    <s v="FI"/>
    <s v="02"/>
    <s v="GA"/>
    <s v="001"/>
    <s v="C05"/>
    <s v="C"/>
    <n v="632300021"/>
    <x v="38"/>
    <n v="7504"/>
    <n v="0"/>
    <n v="0"/>
    <n v="0"/>
    <n v="0"/>
    <n v="0"/>
    <n v="0"/>
    <n v="0"/>
    <n v="0"/>
    <n v="0"/>
    <n v="0"/>
    <n v="0"/>
    <n v="0"/>
    <n v="0"/>
    <n v="0"/>
    <n v="0"/>
    <n v="0"/>
    <n v="0"/>
    <n v="7504"/>
    <n v="0"/>
    <n v="0"/>
    <n v="0"/>
    <n v="0"/>
    <n v="0"/>
    <n v="0"/>
    <n v="0"/>
    <n v="0"/>
    <n v="0"/>
    <n v="0"/>
    <n v="7504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NA MARIA CORRAL"/>
    <x v="3"/>
    <x v="2"/>
    <s v="SERVICIO DE ORGANIZACION, MONTAJE Y LOGISTICA PARA EVENTOS INSTITUCIONALES DEL CBDMQ"/>
    <s v="002"/>
    <s v="FI"/>
    <s v="02"/>
    <s v="GA"/>
    <s v="001"/>
    <s v="C06"/>
    <s v="C"/>
    <n v="962200561"/>
    <x v="44"/>
    <n v="250000"/>
    <n v="0"/>
    <n v="0"/>
    <n v="0"/>
    <n v="0"/>
    <n v="0"/>
    <n v="0"/>
    <n v="0"/>
    <n v="0"/>
    <n v="0"/>
    <n v="0"/>
    <n v="0"/>
    <n v="250000"/>
    <n v="0"/>
    <n v="0"/>
    <n v="0"/>
    <n v="0"/>
    <n v="0"/>
    <n v="0"/>
    <n v="0"/>
    <n v="0"/>
    <n v="0"/>
    <n v="0"/>
    <n v="0"/>
    <n v="0"/>
    <n v="0"/>
    <n v="0"/>
    <n v="0"/>
    <n v="0"/>
    <n v="25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NA MARIA CORRAL"/>
    <x v="3"/>
    <x v="2"/>
    <s v="CONTRATACION DE PRODUCTOS COMUNICACIONALES PARA FORTALECER LA IMAGEN INSTITUCIONAL "/>
    <s v="002"/>
    <s v="FI"/>
    <s v="02"/>
    <s v="GA"/>
    <s v="001"/>
    <s v="C07"/>
    <s v="C"/>
    <n v="355300019"/>
    <x v="24"/>
    <n v="30000"/>
    <n v="0"/>
    <n v="0"/>
    <n v="0"/>
    <n v="0"/>
    <n v="0"/>
    <n v="0"/>
    <n v="0"/>
    <n v="0"/>
    <n v="0"/>
    <n v="0"/>
    <n v="0"/>
    <n v="30000"/>
    <n v="0"/>
    <n v="0"/>
    <n v="0"/>
    <n v="0"/>
    <n v="0"/>
    <n v="0"/>
    <n v="0"/>
    <n v="0"/>
    <n v="0"/>
    <n v="0"/>
    <n v="0"/>
    <n v="0"/>
    <n v="0"/>
    <n v="0"/>
    <n v="3000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NA MARIA CORRAL"/>
    <x v="3"/>
    <x v="2"/>
    <s v="ADQUISICION DE MEDALLAS Y CONDECORACIONES "/>
    <s v="002"/>
    <s v="FI"/>
    <s v="02"/>
    <s v="GA"/>
    <s v="001"/>
    <s v="C08"/>
    <s v="C"/>
    <n v="382400015"/>
    <x v="45"/>
    <n v="7504"/>
    <n v="0"/>
    <n v="0"/>
    <n v="0"/>
    <n v="0"/>
    <n v="0"/>
    <n v="0"/>
    <n v="0"/>
    <n v="0"/>
    <n v="0"/>
    <n v="0"/>
    <n v="0"/>
    <n v="7504"/>
    <n v="0"/>
    <n v="0"/>
    <n v="0"/>
    <n v="0"/>
    <n v="0"/>
    <n v="0"/>
    <n v="0"/>
    <n v="0"/>
    <n v="0"/>
    <n v="0"/>
    <n v="0"/>
    <n v="0"/>
    <n v="0"/>
    <n v="0"/>
    <n v="0"/>
    <n v="0"/>
    <n v="7504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NA MARIA CORRAL"/>
    <x v="3"/>
    <x v="2"/>
    <s v="ADQUISICION DE BANDERAS Y ACCESORIOS PARA EL CBDMQ"/>
    <s v="002"/>
    <s v="FI"/>
    <s v="02"/>
    <s v="GA"/>
    <s v="001"/>
    <s v="C09"/>
    <s v="C"/>
    <n v="881220012"/>
    <x v="46"/>
    <n v="23200"/>
    <n v="0"/>
    <n v="0"/>
    <n v="0"/>
    <n v="0"/>
    <n v="0"/>
    <n v="0"/>
    <n v="0"/>
    <n v="0"/>
    <n v="0"/>
    <n v="23200"/>
    <n v="0"/>
    <n v="0"/>
    <n v="0"/>
    <n v="0"/>
    <n v="2320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NA MARIA CORRAL"/>
    <x v="3"/>
    <x v="2"/>
    <s v="REPRESENTACION INSTITUCIONAL A LA OBA (ORGANIZACION DE BOMBEROS AMERICANOS)"/>
    <s v="002"/>
    <s v="FI"/>
    <s v="02"/>
    <s v="GA"/>
    <s v="001"/>
    <s v="C10"/>
    <s v="C"/>
    <m/>
    <x v="47"/>
    <n v="2000"/>
    <n v="0"/>
    <n v="0"/>
    <n v="0"/>
    <n v="0"/>
    <n v="0"/>
    <n v="0"/>
    <n v="0"/>
    <n v="0"/>
    <n v="0"/>
    <n v="0"/>
    <n v="0"/>
    <n v="2000"/>
    <n v="200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NA MARIA CORRAL"/>
    <x v="3"/>
    <x v="2"/>
    <s v="SERVICIO DE MANTENIMIENTO DE EQUIPOS  Y ACCESORIOS AUDIOVISUALES"/>
    <s v="002"/>
    <s v="FI"/>
    <s v="02"/>
    <s v="GA"/>
    <s v="001"/>
    <s v="C11"/>
    <s v="C"/>
    <n v="841600111"/>
    <x v="7"/>
    <n v="7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0"/>
    <n v="0"/>
    <n v="0"/>
    <n v="0"/>
    <n v="0"/>
    <n v="718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NA MARIA CORRAL"/>
    <x v="0"/>
    <x v="2"/>
    <s v="CONTRATACION DE UNA AGENCIA PARA  GESTIONAR LA PUBLICACION EN MEDIOS DE COMUNICACION DE ANUNCIOS  INSTITUCIONALES Y PRODUCTOS  COMUNICACIONALES"/>
    <s v="002"/>
    <s v="FI"/>
    <s v="02"/>
    <s v="AR"/>
    <s v="005"/>
    <s v="C01"/>
    <s v="C"/>
    <m/>
    <x v="41"/>
    <n v="120554.82"/>
    <n v="0"/>
    <n v="0"/>
    <n v="0"/>
    <n v="0"/>
    <n v="0"/>
    <n v="120554.82"/>
    <n v="0"/>
    <n v="0"/>
    <n v="12055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NA MARIA CORRAL"/>
    <x v="0"/>
    <x v="2"/>
    <s v="CONTRATACION DE UNA EMPRESA PARA EL SERVICIO DE EDICION, IMPRESION Y REPRODUCCION DE MATERIAL COMUNICACIONAL INSTITUCIONAL Y DE PREVENCION DE RIESGOS PARA DIFUSION INTERNA Y EXTERNA"/>
    <s v="002"/>
    <s v="FI"/>
    <s v="02"/>
    <s v="AR"/>
    <s v="005"/>
    <s v="C02"/>
    <s v="C"/>
    <m/>
    <x v="24"/>
    <n v="26905.279999999999"/>
    <n v="0"/>
    <n v="0"/>
    <n v="0"/>
    <n v="0"/>
    <n v="0"/>
    <n v="26905.279999999999"/>
    <n v="0"/>
    <n v="0"/>
    <n v="26905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NA MARIA CORRAL"/>
    <x v="0"/>
    <x v="2"/>
    <s v="CONTRATACION DE UNA AGENCIA PARA MONITOREAR LA PRESENCIA DEL CBDMQ EN MEDIOS DE COMUNICACION MASIVOS A NIVEL NACIONAL"/>
    <s v="002"/>
    <s v="FI"/>
    <s v="02"/>
    <s v="AR"/>
    <s v="005"/>
    <s v="C03"/>
    <s v="C"/>
    <m/>
    <x v="42"/>
    <n v="1653.69"/>
    <n v="0"/>
    <n v="0"/>
    <n v="0"/>
    <n v="0"/>
    <n v="0"/>
    <n v="1653.69"/>
    <n v="0"/>
    <n v="0"/>
    <n v="1653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NA MARIA CORRAL"/>
    <x v="0"/>
    <x v="2"/>
    <s v="SERVICIO DE ATENCION A DELEGADOS NACIONALES E INTERNACIONALES"/>
    <s v="002"/>
    <s v="FI"/>
    <s v="02"/>
    <s v="AR"/>
    <s v="005"/>
    <s v="C04"/>
    <s v="C"/>
    <m/>
    <x v="38"/>
    <n v="4382.75"/>
    <n v="0"/>
    <n v="0"/>
    <n v="0"/>
    <n v="0"/>
    <n v="0"/>
    <n v="4382.75"/>
    <n v="0"/>
    <n v="0"/>
    <n v="438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NA MARIA CORRAL"/>
    <x v="0"/>
    <x v="2"/>
    <s v="ADQUISICION DE MEDALLAS Y CONDECORACIONES"/>
    <s v="002"/>
    <s v="FI"/>
    <s v="02"/>
    <s v="AR"/>
    <s v="005"/>
    <s v="C05"/>
    <s v="C"/>
    <m/>
    <x v="45"/>
    <n v="6000"/>
    <n v="0"/>
    <n v="0"/>
    <n v="0"/>
    <n v="0"/>
    <n v="0"/>
    <n v="6000"/>
    <n v="0"/>
    <n v="0"/>
    <n v="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VIATICOS AL INTERIOR PERSONAL DE LA INSTITUCION"/>
    <s v="002"/>
    <s v="FI"/>
    <s v="02"/>
    <s v="GA"/>
    <s v="002"/>
    <s v="F01"/>
    <s v="C"/>
    <m/>
    <x v="48"/>
    <n v="1500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"/>
    <n v="15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VIATICOS Y SUBSISTENCIAS AL EXTERIOR PERSONAL DE LA INSTITUCION"/>
    <s v="002"/>
    <s v="FI"/>
    <s v="02"/>
    <s v="GA"/>
    <s v="002"/>
    <s v="F02"/>
    <s v="C"/>
    <m/>
    <x v="23"/>
    <n v="20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2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VIATICOS Y SUBSISTENCIAS AL EXTERIOR PERSONAL DE LA INSTITUCION"/>
    <s v="002"/>
    <s v="FI"/>
    <s v="02"/>
    <s v="GA"/>
    <s v="002"/>
    <s v="F03"/>
    <s v="C"/>
    <m/>
    <x v="49"/>
    <n v="3000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"/>
    <n v="30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ONVENIO POR SERVICIO DE RECAUDACION DE LA TASA DE BOMBEROS POR PARTE DE LA EMPRESA ELECTRICA"/>
    <s v="002"/>
    <s v="FI"/>
    <s v="02"/>
    <s v="GA"/>
    <s v="002"/>
    <s v="F04"/>
    <s v="C"/>
    <m/>
    <x v="9"/>
    <n v="1000000"/>
    <m/>
    <m/>
    <m/>
    <m/>
    <m/>
    <n v="166666.67000000001"/>
    <n v="166666.67000000001"/>
    <n v="166666.67000000001"/>
    <n v="166666.67000000001"/>
    <n v="166666.67000000001"/>
    <n v="166666.67000000001"/>
    <n v="166666.67000000001"/>
    <n v="166666.67000000001"/>
    <n v="166666.66"/>
    <n v="166666.66"/>
    <n v="166666.66"/>
    <n v="166666.66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APORTE 5X1000 A LA CONTRALORIA GENERAL DEL ESTADO"/>
    <s v="002"/>
    <s v="FI"/>
    <s v="02"/>
    <s v="GA"/>
    <s v="002"/>
    <s v="F05"/>
    <s v="C"/>
    <m/>
    <x v="50"/>
    <n v="300000"/>
    <m/>
    <m/>
    <m/>
    <m/>
    <m/>
    <n v="25000"/>
    <n v="25000"/>
    <n v="25000"/>
    <n v="25000"/>
    <n v="25000"/>
    <n v="25000"/>
    <n v="25000"/>
    <n v="25000"/>
    <n v="25000"/>
    <n v="25000"/>
    <n v="25000"/>
    <n v="25000"/>
    <n v="25000"/>
    <n v="25000"/>
    <n v="25000"/>
    <n v="25000"/>
    <n v="25000"/>
    <n v="25000"/>
    <n v="25000"/>
    <n v="25000"/>
    <n v="25000"/>
    <n v="25000"/>
    <n v="25000"/>
    <n v="25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OMISIONES BANCARIAS"/>
    <s v="002"/>
    <s v="FI"/>
    <s v="02"/>
    <s v="GA"/>
    <s v="002"/>
    <s v="F06"/>
    <s v="C"/>
    <m/>
    <x v="51"/>
    <n v="1500"/>
    <m/>
    <m/>
    <m/>
    <m/>
    <m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  <n v="125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6"/>
    <n v="8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"/>
    <n v="8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52"/>
    <n v="25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"/>
    <n v="25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31"/>
    <n v="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24"/>
    <n v="3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"/>
    <n v="3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53"/>
    <n v="4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4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36"/>
    <n v="6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6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15"/>
    <n v="2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2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7"/>
    <n v="7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"/>
    <n v="7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0"/>
    <n v="3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"/>
    <n v="3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54"/>
    <n v="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11"/>
    <n v="2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2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55"/>
    <n v="10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56"/>
    <n v="2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"/>
    <n v="2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3"/>
    <n v="4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"/>
    <n v="4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57"/>
    <n v="1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1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8"/>
    <n v="15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15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28"/>
    <n v="30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3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21"/>
    <n v="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58"/>
    <n v="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26"/>
    <n v="110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"/>
    <n v="11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37"/>
    <n v="3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"/>
    <n v="3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1"/>
    <n v="5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0"/>
    <n v="5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35"/>
    <n v="1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1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29"/>
    <n v="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22"/>
    <n v="5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5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59"/>
    <n v="1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1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9"/>
    <n v="4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4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AJAS CHICAS"/>
    <s v="002"/>
    <s v="FI"/>
    <s v="02"/>
    <s v="GA"/>
    <s v="002"/>
    <s v="F07"/>
    <s v="C"/>
    <m/>
    <x v="34"/>
    <n v="10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WENDY TIPAN"/>
    <x v="2"/>
    <x v="3"/>
    <s v="CUENTAS POR PAGAR"/>
    <s v="002"/>
    <s v="FI"/>
    <s v="02"/>
    <s v="GA"/>
    <s v="002"/>
    <s v="F08"/>
    <s v="C"/>
    <m/>
    <x v="60"/>
    <n v="926241.48"/>
    <m/>
    <m/>
    <m/>
    <m/>
    <m/>
    <n v="648369.03"/>
    <n v="648369.03"/>
    <n v="185248.3"/>
    <n v="185248.3"/>
    <n v="92624.15"/>
    <n v="92624.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MILTON ANDRADE"/>
    <x v="2"/>
    <x v="4"/>
    <s v="CONTRATACION DE UN TALLER ESPECIALIZADO EN AVIACION (OMA) PARA EL MANTENIMIENTO PREVENTIVO CORRECTIVO PARA EL HELICOPTERO DEL CBDMQ QUE INCLUYE REPUESTOS"/>
    <s v="002"/>
    <s v="FI"/>
    <s v="02"/>
    <s v="GA"/>
    <s v="002"/>
    <s v="A01"/>
    <s v="C"/>
    <s v="871490321"/>
    <x v="0"/>
    <n v="443390"/>
    <n v="244000"/>
    <m/>
    <m/>
    <m/>
    <m/>
    <n v="0"/>
    <n v="0"/>
    <n v="0"/>
    <n v="0"/>
    <n v="4433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39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MILTON ANDRADE"/>
    <x v="2"/>
    <x v="4"/>
    <s v="OVERHAUL DE COMPONENTES DEL HELICOPTERO A109K2 (STARTER GENERATOR, DAMPER ASSY MAIN ROTOR, INDICADOR N1 Y INSTRUMENTO ADI)"/>
    <s v="002"/>
    <s v="FI"/>
    <s v="02"/>
    <s v="GA"/>
    <s v="002"/>
    <s v="A02"/>
    <s v="C"/>
    <s v="871490321"/>
    <x v="0"/>
    <n v="80000"/>
    <m/>
    <m/>
    <m/>
    <m/>
    <m/>
    <n v="0"/>
    <n v="0"/>
    <n v="0"/>
    <n v="0"/>
    <n v="80000"/>
    <n v="0"/>
    <n v="0"/>
    <n v="0"/>
    <n v="0"/>
    <n v="0"/>
    <n v="0"/>
    <n v="0"/>
    <n v="0"/>
    <n v="0"/>
    <n v="0"/>
    <n v="8000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MILTON ANDRADE"/>
    <x v="2"/>
    <x v="4"/>
    <s v="ADQUISICION DE FILTROS Y PRUEBAS PARA IDENTIFICAR LA CONTAMINACION JET FUEL A1"/>
    <s v="002"/>
    <s v="FI"/>
    <s v="02"/>
    <s v="GA"/>
    <s v="002"/>
    <s v="A03"/>
    <s v="C"/>
    <s v="439412015"/>
    <x v="1"/>
    <n v="7590"/>
    <m/>
    <m/>
    <m/>
    <m/>
    <m/>
    <n v="0"/>
    <n v="0"/>
    <n v="0"/>
    <n v="0"/>
    <n v="0"/>
    <n v="0"/>
    <n v="0"/>
    <n v="0"/>
    <n v="7590"/>
    <n v="0"/>
    <n v="0"/>
    <n v="0"/>
    <n v="0"/>
    <n v="0"/>
    <n v="0"/>
    <n v="0"/>
    <n v="0"/>
    <n v="0"/>
    <n v="0"/>
    <n v="0"/>
    <n v="0"/>
    <n v="0"/>
    <n v="0"/>
    <n v="759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MILTON ANDRADE"/>
    <x v="2"/>
    <x v="4"/>
    <s v="TRANSPORTE DE COMBUSTIBLE "/>
    <s v="002"/>
    <s v="FI"/>
    <s v="02"/>
    <s v="GA"/>
    <s v="002"/>
    <s v="A04"/>
    <s v="C"/>
    <s v="643320014"/>
    <x v="31"/>
    <n v="6000"/>
    <m/>
    <m/>
    <m/>
    <m/>
    <m/>
    <n v="0"/>
    <n v="0"/>
    <n v="0"/>
    <n v="0"/>
    <n v="0"/>
    <n v="0"/>
    <n v="0"/>
    <n v="0"/>
    <n v="6000"/>
    <n v="0"/>
    <n v="0"/>
    <n v="0"/>
    <n v="0"/>
    <n v="0"/>
    <n v="0"/>
    <n v="0"/>
    <n v="0"/>
    <n v="0"/>
    <n v="0"/>
    <n v="0"/>
    <n v="0"/>
    <n v="0"/>
    <n v="0"/>
    <n v="6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MILTON ANDRADE"/>
    <x v="2"/>
    <x v="4"/>
    <s v="SERVICIO DE VALORACION MEDICA EN CAMARA DE ALTURA PARA TRIPULACION DE AERONAVE"/>
    <s v="002"/>
    <s v="FI"/>
    <s v="02"/>
    <s v="GA"/>
    <s v="002"/>
    <s v="A05"/>
    <s v="C"/>
    <s v="931990311"/>
    <x v="53"/>
    <n v="60000"/>
    <m/>
    <m/>
    <m/>
    <m/>
    <m/>
    <n v="0"/>
    <n v="0"/>
    <n v="0"/>
    <n v="0"/>
    <n v="0"/>
    <n v="0"/>
    <n v="0"/>
    <n v="0"/>
    <n v="60000"/>
    <n v="0"/>
    <n v="0"/>
    <n v="6000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MILTON ANDRADE"/>
    <x v="0"/>
    <x v="4"/>
    <s v="CONTRATACION DE UN TALLER ESPECIALIZADO EN AVIACION (OMA) PARA EL MANTENIMIENTO PREVENTIVO CORRECTIVO PARA EL HELICOPTERO DEL CBDMQ"/>
    <s v="002"/>
    <s v="FI"/>
    <s v="02"/>
    <s v="AR"/>
    <s v="005"/>
    <s v="A01"/>
    <s v="C"/>
    <m/>
    <x v="0"/>
    <n v="244000"/>
    <m/>
    <m/>
    <m/>
    <m/>
    <m/>
    <n v="244000"/>
    <n v="0"/>
    <n v="0"/>
    <n v="0"/>
    <n v="0"/>
    <n v="24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MILTON ANDRADE"/>
    <x v="0"/>
    <x v="4"/>
    <s v="ABASTECIMIENTO DE COMBUSTIBLE JET FUEL A1 "/>
    <s v="002"/>
    <s v="FI"/>
    <s v="02"/>
    <s v="AR"/>
    <s v="005"/>
    <s v="A02"/>
    <s v="C"/>
    <m/>
    <x v="8"/>
    <n v="29991.94"/>
    <m/>
    <m/>
    <m/>
    <m/>
    <m/>
    <n v="29991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91.94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MILTON ANDRADE"/>
    <x v="0"/>
    <x v="4"/>
    <s v="TRANSPORTE DE COMBUSTIBLE "/>
    <s v="002"/>
    <s v="FI"/>
    <s v="02"/>
    <s v="AR"/>
    <s v="005"/>
    <s v="A03"/>
    <s v="C"/>
    <m/>
    <x v="31"/>
    <n v="4200"/>
    <m/>
    <m/>
    <m/>
    <m/>
    <m/>
    <n v="4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MILTON ANDRADE"/>
    <x v="0"/>
    <x v="4"/>
    <s v="OVERHAUL DE COMPONENTES PRINCIPALES Y COMPLEMENTARIOS DEL HELICOPTERO A109 K2 DEL CBDMQ"/>
    <s v="002"/>
    <s v="FI"/>
    <s v="02"/>
    <s v="AR"/>
    <s v="005"/>
    <s v="A04"/>
    <s v="C"/>
    <m/>
    <x v="0"/>
    <n v="234837.19"/>
    <m/>
    <m/>
    <m/>
    <m/>
    <m/>
    <n v="234837.19"/>
    <n v="0"/>
    <n v="0"/>
    <n v="0"/>
    <n v="0"/>
    <n v="0"/>
    <n v="0"/>
    <n v="0"/>
    <n v="0"/>
    <n v="0"/>
    <n v="0"/>
    <n v="0"/>
    <n v="0"/>
    <n v="0"/>
    <n v="0"/>
    <n v="234837.19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ADQUISICION DE INSUMOS Y DISPOSITIVOS MEDICOS PARA LA GESTION SANITARIA DEL CUERPO DE BOMBEROS DEL DMQ"/>
    <s v="002"/>
    <s v="FI"/>
    <s v="02"/>
    <s v="GA"/>
    <s v="002"/>
    <s v="O01"/>
    <s v="C"/>
    <s v="352901091"/>
    <x v="29"/>
    <n v="0"/>
    <n v="1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MANTENIMIENTO DE EQUIPOS HIDRAULICOS MECANICOS"/>
    <s v="002"/>
    <s v="FI"/>
    <s v="02"/>
    <s v="GA"/>
    <s v="002"/>
    <s v="O02"/>
    <s v="C"/>
    <m/>
    <x v="7"/>
    <n v="677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79.95"/>
    <n v="0"/>
    <n v="0"/>
    <n v="0"/>
    <n v="0"/>
    <n v="6779.95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MANTENIMIENTO DE EQUIPOS HIDRAULICOS ELECTRICOS"/>
    <s v="002"/>
    <s v="FI"/>
    <s v="02"/>
    <s v="GA"/>
    <s v="002"/>
    <s v="O03"/>
    <s v="C"/>
    <s v="871590611"/>
    <x v="7"/>
    <n v="1000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"/>
    <n v="0"/>
    <n v="0"/>
    <n v="0"/>
    <n v="0"/>
    <n v="0"/>
    <n v="0"/>
    <n v="1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SERVICIO DE MANTENIMIENTO, REVISION, CALIBRACION Y CERTIFICACION DE EQUIPOS DE MONITOREO DE GASES"/>
    <s v="002"/>
    <s v="FI"/>
    <s v="02"/>
    <s v="GA"/>
    <s v="002"/>
    <s v="O04"/>
    <s v="C"/>
    <s v="871540014"/>
    <x v="7"/>
    <n v="677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79.95"/>
    <n v="0"/>
    <n v="0"/>
    <n v="6779.95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ADQUISICION DE ALIMENTO PARA CANES"/>
    <s v="002"/>
    <s v="FI"/>
    <s v="02"/>
    <s v="GA"/>
    <s v="002"/>
    <s v="O05"/>
    <s v="C"/>
    <s v="233100011"/>
    <x v="61"/>
    <n v="30000"/>
    <n v="0"/>
    <n v="0"/>
    <n v="0"/>
    <n v="0"/>
    <n v="0"/>
    <n v="0"/>
    <n v="0"/>
    <n v="0"/>
    <n v="0"/>
    <n v="0"/>
    <n v="0"/>
    <n v="0"/>
    <n v="0"/>
    <n v="0"/>
    <n v="0"/>
    <n v="30000"/>
    <n v="0"/>
    <n v="0"/>
    <n v="0"/>
    <n v="0"/>
    <n v="3000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ADQUISICION DE INSUMOS Y ACCESORIOS PARA CANES"/>
    <s v="002"/>
    <s v="FI"/>
    <s v="02"/>
    <s v="GA"/>
    <s v="002"/>
    <s v="O06"/>
    <s v="C"/>
    <s v="292100011"/>
    <x v="61"/>
    <n v="5445.12"/>
    <n v="0"/>
    <n v="0"/>
    <n v="0"/>
    <n v="0"/>
    <n v="0"/>
    <n v="0"/>
    <n v="0"/>
    <n v="0"/>
    <n v="0"/>
    <n v="0"/>
    <n v="0"/>
    <n v="0"/>
    <n v="0"/>
    <n v="0"/>
    <n v="0"/>
    <n v="5445.12"/>
    <n v="0"/>
    <n v="0"/>
    <n v="0"/>
    <n v="0"/>
    <n v="5445.12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ADQUISICION DE INSUMOS Y ACCESORIOS PARA CANES"/>
    <s v="002"/>
    <s v="FI"/>
    <s v="02"/>
    <s v="GA"/>
    <s v="002"/>
    <s v="O06"/>
    <s v="C"/>
    <s v="292100011"/>
    <x v="2"/>
    <n v="2047.36"/>
    <n v="0"/>
    <n v="0"/>
    <n v="0"/>
    <n v="0"/>
    <n v="0"/>
    <n v="0"/>
    <n v="0"/>
    <n v="0"/>
    <n v="0"/>
    <n v="0"/>
    <n v="0"/>
    <n v="0"/>
    <n v="0"/>
    <n v="0"/>
    <n v="0"/>
    <n v="2047.36"/>
    <n v="0"/>
    <n v="0"/>
    <n v="0"/>
    <n v="0"/>
    <n v="2047.36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SERVICIO VETERINARIO PARA CANES"/>
    <s v="002"/>
    <s v="FI"/>
    <s v="02"/>
    <s v="GA"/>
    <s v="002"/>
    <s v="O07"/>
    <s v="C"/>
    <s v="932900016"/>
    <x v="33"/>
    <n v="6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00"/>
    <n v="0"/>
    <n v="0"/>
    <n v="0"/>
    <n v="0"/>
    <n v="0"/>
    <n v="0"/>
    <n v="67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SERVICIO DE MANTENIMIENTO DE LAS RECARGADORAS DE AIRE "/>
    <s v="002"/>
    <s v="FI"/>
    <s v="02"/>
    <s v="GA"/>
    <s v="002"/>
    <s v="O08"/>
    <s v="C"/>
    <s v="871520211"/>
    <x v="7"/>
    <n v="15000"/>
    <n v="15000"/>
    <n v="0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0"/>
    <n v="0"/>
    <n v="0"/>
    <n v="0"/>
    <n v="0"/>
    <n v="0"/>
    <n v="0"/>
    <n v="0"/>
    <n v="15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ADQUISICION DE REPUESTOS PARA EQUIPOS BIOMEDICOS"/>
    <s v="002"/>
    <s v="FI"/>
    <s v="02"/>
    <s v="GA"/>
    <s v="002"/>
    <s v="O09"/>
    <s v="C"/>
    <s v="464200013"/>
    <x v="62"/>
    <n v="0"/>
    <n v="24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ADQUISICION DE ACCESORIOS PARA EQUIPOS DE RESCATE"/>
    <s v="002"/>
    <s v="FI"/>
    <s v="02"/>
    <s v="GA"/>
    <s v="002"/>
    <s v="O10"/>
    <s v="C"/>
    <m/>
    <x v="1"/>
    <n v="7000"/>
    <n v="0"/>
    <n v="0"/>
    <n v="0"/>
    <n v="0"/>
    <n v="0"/>
    <n v="0"/>
    <n v="0"/>
    <n v="0"/>
    <n v="0"/>
    <n v="0"/>
    <n v="0"/>
    <n v="7000"/>
    <n v="0"/>
    <n v="0"/>
    <n v="0"/>
    <n v="0"/>
    <n v="0"/>
    <n v="0"/>
    <n v="700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MANTENIMIENTO DE EQUIPOS SCBA"/>
    <s v="002"/>
    <s v="FI"/>
    <s v="02"/>
    <s v="GA"/>
    <s v="002"/>
    <s v="O11"/>
    <s v="C"/>
    <s v="871590611"/>
    <x v="7"/>
    <n v="40000"/>
    <n v="0"/>
    <n v="0"/>
    <n v="0"/>
    <n v="0"/>
    <n v="0"/>
    <n v="0"/>
    <n v="0"/>
    <n v="0"/>
    <n v="0"/>
    <n v="0"/>
    <n v="0"/>
    <n v="0"/>
    <n v="0"/>
    <n v="0"/>
    <n v="0"/>
    <n v="0"/>
    <n v="0"/>
    <n v="40000"/>
    <n v="0"/>
    <n v="0"/>
    <n v="0"/>
    <n v="0"/>
    <n v="0"/>
    <n v="0"/>
    <n v="0"/>
    <n v="0"/>
    <n v="0"/>
    <n v="0"/>
    <n v="4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ADQUISICION DE CINTURON TACTICO"/>
    <s v="002"/>
    <s v="FI"/>
    <s v="02"/>
    <s v="GA"/>
    <s v="002"/>
    <s v="O12"/>
    <s v="C"/>
    <s v="2824201137"/>
    <x v="57"/>
    <n v="70000"/>
    <n v="0"/>
    <n v="0"/>
    <n v="0"/>
    <n v="0"/>
    <n v="0"/>
    <n v="0"/>
    <n v="0"/>
    <n v="0"/>
    <n v="0"/>
    <n v="70000"/>
    <n v="0"/>
    <n v="0"/>
    <n v="0"/>
    <n v="0"/>
    <n v="7000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ADQUISICION DE ESPUMAS CONTRA INCENDIOS"/>
    <s v="002"/>
    <s v="FI"/>
    <s v="02"/>
    <s v="GA"/>
    <s v="002"/>
    <s v="O13"/>
    <s v="C"/>
    <s v="354300213"/>
    <x v="26"/>
    <n v="0"/>
    <n v="27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HENRY SILVA"/>
    <x v="2"/>
    <x v="5"/>
    <s v="ADQUISICION DE UNIFORMES PARA EL PERSONAL OPERATIVO DEL CBDMQ"/>
    <s v="002"/>
    <s v="FI"/>
    <s v="02"/>
    <s v="GA"/>
    <s v="002"/>
    <s v="O14"/>
    <s v="C"/>
    <s v="NO PAC"/>
    <x v="57"/>
    <n v="1024315.87"/>
    <n v="0"/>
    <n v="0"/>
    <n v="0"/>
    <n v="0"/>
    <n v="0"/>
    <n v="0"/>
    <n v="0"/>
    <n v="1024315.87"/>
    <n v="0"/>
    <n v="0"/>
    <n v="0"/>
    <n v="0"/>
    <n v="0"/>
    <n v="0"/>
    <n v="0"/>
    <n v="0"/>
    <n v="0"/>
    <n v="0"/>
    <n v="1024315.87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HENRY SILVA"/>
    <x v="0"/>
    <x v="5"/>
    <s v="ADQUISICION DE AGENTES EXTINTORES PARA LIQUIDACION DE INCENDIOS"/>
    <s v="002"/>
    <s v="FI"/>
    <s v="02"/>
    <s v="AR"/>
    <s v="005"/>
    <s v="O01"/>
    <s v="C"/>
    <s v="NO PAC"/>
    <x v="26"/>
    <n v="107900"/>
    <n v="0"/>
    <n v="0"/>
    <n v="0"/>
    <n v="0"/>
    <n v="0"/>
    <n v="107900"/>
    <n v="0"/>
    <n v="0"/>
    <n v="0"/>
    <n v="0"/>
    <n v="1079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HENRY SILVA"/>
    <x v="0"/>
    <x v="5"/>
    <s v="ADQUISICION DE ALIMENTO PARA CANES"/>
    <s v="002"/>
    <s v="FI"/>
    <s v="02"/>
    <s v="AR"/>
    <s v="005"/>
    <s v="O02"/>
    <s v="C"/>
    <s v="NO PAC"/>
    <x v="61"/>
    <n v="12474.73"/>
    <n v="0"/>
    <n v="0"/>
    <n v="0"/>
    <n v="0"/>
    <n v="0"/>
    <n v="12474.73"/>
    <n v="0"/>
    <n v="0"/>
    <n v="0"/>
    <n v="0"/>
    <n v="0"/>
    <n v="0"/>
    <n v="0"/>
    <n v="0"/>
    <n v="0"/>
    <n v="0"/>
    <n v="0"/>
    <n v="0"/>
    <n v="0"/>
    <n v="0"/>
    <n v="0"/>
    <n v="0"/>
    <n v="12474.73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HENRY SILVA"/>
    <x v="0"/>
    <x v="5"/>
    <s v="MANTENIMIENTO PREVENTIVO DE LOS EQUIPOS BIOMEDICOS DE LAS AMBULANCIAS DE SOPORTE VITAL AVANZADO TIPO I"/>
    <s v="998"/>
    <s v="FI"/>
    <s v="02"/>
    <s v="AR"/>
    <s v="005"/>
    <s v="O03"/>
    <s v="C"/>
    <s v="NO PAC"/>
    <x v="7"/>
    <n v="26555.200000000001"/>
    <n v="0"/>
    <n v="0"/>
    <n v="0"/>
    <n v="0"/>
    <n v="0"/>
    <n v="26555.200000000001"/>
    <n v="0"/>
    <n v="0"/>
    <n v="0"/>
    <n v="0"/>
    <n v="0"/>
    <n v="0"/>
    <n v="0"/>
    <n v="0"/>
    <n v="0"/>
    <n v="0"/>
    <n v="0"/>
    <n v="0"/>
    <n v="26555.200000000001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VLADIMIR ALVEAR"/>
    <x v="2"/>
    <x v="6"/>
    <s v="ADQUISICION DE SPRAYS PARA DETECTORES DE HUMO"/>
    <s v="002"/>
    <s v="FI"/>
    <s v="02"/>
    <s v="GA"/>
    <s v="002"/>
    <s v="P01"/>
    <s v="C"/>
    <n v="482530511"/>
    <x v="26"/>
    <n v="7500"/>
    <n v="0"/>
    <n v="0"/>
    <n v="0"/>
    <n v="0"/>
    <n v="0"/>
    <n v="0"/>
    <n v="0"/>
    <n v="0"/>
    <n v="0"/>
    <n v="7500"/>
    <n v="0"/>
    <n v="0"/>
    <n v="0"/>
    <n v="0"/>
    <n v="0"/>
    <n v="0"/>
    <n v="0"/>
    <n v="0"/>
    <n v="750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VLADIMIR ALVEAR"/>
    <x v="2"/>
    <x v="6"/>
    <s v="ADQUISICION DE PRENDAS DE PROTECCION PARA INSPECTORES PARA OPERATIVOS DE CONTROL"/>
    <s v="002"/>
    <s v="FI"/>
    <s v="02"/>
    <s v="GA"/>
    <s v="002"/>
    <s v="P02"/>
    <s v="C"/>
    <n v="295100013"/>
    <x v="57"/>
    <n v="28000"/>
    <n v="0"/>
    <n v="0"/>
    <n v="0"/>
    <n v="0"/>
    <n v="0"/>
    <n v="0"/>
    <n v="0"/>
    <n v="0"/>
    <n v="0"/>
    <n v="0"/>
    <n v="0"/>
    <n v="28000"/>
    <n v="0"/>
    <n v="0"/>
    <n v="0"/>
    <n v="0"/>
    <n v="0"/>
    <n v="0"/>
    <n v="2800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VLADIMIR ALVEAR"/>
    <x v="2"/>
    <x v="6"/>
    <s v="ADQUISICION DE TAPAS RETRACTILES PARA LAS CAMIONETAS DE LA DIRECCION DE PREVENCION"/>
    <s v="002"/>
    <s v="FI"/>
    <s v="02"/>
    <s v="GA"/>
    <s v="002"/>
    <s v="P03"/>
    <s v="C"/>
    <m/>
    <x v="1"/>
    <n v="4420"/>
    <n v="0"/>
    <n v="0"/>
    <n v="0"/>
    <n v="0"/>
    <n v="0"/>
    <n v="0"/>
    <n v="0"/>
    <n v="0"/>
    <n v="0"/>
    <n v="4420"/>
    <n v="0"/>
    <n v="0"/>
    <n v="0"/>
    <n v="0"/>
    <n v="442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TALLER DE PREVENCION Y SENSIBILIZACION DE LOS RIESGOS PSICOSOCIALES"/>
    <s v="002"/>
    <s v="FI"/>
    <s v="02"/>
    <s v="GA"/>
    <s v="004"/>
    <s v="H01"/>
    <s v="C"/>
    <s v="9290000117"/>
    <x v="63"/>
    <n v="170000"/>
    <m/>
    <m/>
    <m/>
    <m/>
    <m/>
    <n v="0"/>
    <n v="0"/>
    <n v="0"/>
    <n v="0"/>
    <n v="0"/>
    <n v="0"/>
    <n v="0"/>
    <n v="0"/>
    <n v="170000"/>
    <n v="0"/>
    <n v="0"/>
    <n v="0"/>
    <n v="0"/>
    <n v="0"/>
    <n v="0"/>
    <n v="0"/>
    <n v="0"/>
    <n v="0"/>
    <n v="0"/>
    <n v="0"/>
    <n v="0"/>
    <n v="0"/>
    <n v="0"/>
    <n v="17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SERVICIO DE AUDITORIA DEL  SISTEMA DE GESTION DE SEGURIDAD Y SALUD EN EL TRABAJO "/>
    <s v="002"/>
    <s v="FI"/>
    <s v="02"/>
    <s v="GA"/>
    <s v="004"/>
    <s v="H02"/>
    <s v="C"/>
    <s v="831190021"/>
    <x v="64"/>
    <n v="7000"/>
    <n v="4000"/>
    <n v="4000"/>
    <m/>
    <m/>
    <m/>
    <n v="0"/>
    <n v="0"/>
    <n v="0"/>
    <n v="0"/>
    <n v="0"/>
    <n v="0"/>
    <n v="0"/>
    <n v="0"/>
    <n v="7000"/>
    <n v="0"/>
    <n v="0"/>
    <n v="0"/>
    <n v="0"/>
    <n v="0"/>
    <n v="0"/>
    <n v="0"/>
    <n v="0"/>
    <n v="0"/>
    <n v="0"/>
    <n v="0"/>
    <n v="0"/>
    <n v="0"/>
    <n v="0"/>
    <n v="7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SERVICIO PARA LA APLICACION DE BATERIAS PSICOMETRICAS PARA LA SELECCION DE PERSONAL "/>
    <s v="002"/>
    <s v="FI"/>
    <s v="02"/>
    <s v="GA"/>
    <s v="004"/>
    <s v="H03"/>
    <s v="C"/>
    <s v="812100021"/>
    <x v="55"/>
    <n v="5000"/>
    <n v="5000"/>
    <m/>
    <m/>
    <m/>
    <m/>
    <n v="0"/>
    <n v="0"/>
    <n v="0"/>
    <n v="0"/>
    <n v="0"/>
    <n v="0"/>
    <n v="0"/>
    <n v="0"/>
    <n v="0"/>
    <n v="0"/>
    <n v="0"/>
    <n v="0"/>
    <n v="0"/>
    <n v="0"/>
    <n v="5000"/>
    <n v="0"/>
    <n v="0"/>
    <n v="0"/>
    <n v="0"/>
    <n v="0"/>
    <n v="0"/>
    <n v="0"/>
    <n v="0"/>
    <n v="5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ADQUISICION DE PROTECTORES SOLARES PARA PREVENCION DE ENFERMEDADES EN LA PIEL DEL PERSONAL DEL CBDMQ"/>
    <s v="002"/>
    <s v="FI"/>
    <s v="02"/>
    <s v="GA"/>
    <s v="004"/>
    <s v="H04"/>
    <s v="C"/>
    <s v="353230113"/>
    <x v="65"/>
    <n v="0"/>
    <n v="150000"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CONTRATACION DEL SERVICIO DE EXAMENES DE MEDICINA PREVENTIVA"/>
    <s v="002"/>
    <s v="FI"/>
    <s v="02"/>
    <s v="GA"/>
    <s v="004"/>
    <s v="H05"/>
    <s v="C"/>
    <s v="931990011"/>
    <x v="53"/>
    <n v="200000"/>
    <m/>
    <m/>
    <m/>
    <m/>
    <m/>
    <n v="0"/>
    <n v="0"/>
    <n v="0"/>
    <n v="0"/>
    <n v="0"/>
    <n v="0"/>
    <n v="0"/>
    <n v="0"/>
    <n v="0"/>
    <n v="0"/>
    <n v="0"/>
    <n v="0"/>
    <n v="200000"/>
    <n v="0"/>
    <n v="0"/>
    <n v="0"/>
    <n v="0"/>
    <n v="0"/>
    <n v="0"/>
    <n v="0"/>
    <n v="0"/>
    <n v="0"/>
    <n v="0"/>
    <n v="20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ADQUISICION DE EQUIPOS DE PROTECCION PERSONAL PARA LOS SERVIDORES DEL CBDMQ"/>
    <s v="002"/>
    <s v="FI"/>
    <s v="02"/>
    <s v="GA"/>
    <s v="004"/>
    <s v="H06"/>
    <s v="C"/>
    <s v="267300914"/>
    <x v="57"/>
    <n v="110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1000"/>
    <n v="0"/>
    <n v="0"/>
    <n v="0"/>
    <n v="0"/>
    <n v="0"/>
    <n v="0"/>
    <n v="11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ADQUISICION DE MASCARILLAS PARA PROTECCION DEL PERSONAL"/>
    <s v="002"/>
    <s v="FI"/>
    <s v="02"/>
    <s v="GA"/>
    <s v="004"/>
    <s v="H07"/>
    <s v="C"/>
    <s v="271900931"/>
    <x v="29"/>
    <n v="10000"/>
    <m/>
    <m/>
    <m/>
    <m/>
    <m/>
    <n v="0"/>
    <n v="0"/>
    <n v="0"/>
    <n v="0"/>
    <n v="0"/>
    <n v="0"/>
    <n v="10000"/>
    <n v="0"/>
    <n v="0"/>
    <n v="1000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ADQUISICION DE MEDICAMENTOS PARA LA ATENCION DE EMERGENCIAS Y  LOS CENTROS MEDICOS DEL CBDMQ"/>
    <s v="002"/>
    <s v="FI"/>
    <s v="02"/>
    <s v="GA"/>
    <s v="004"/>
    <s v="H08"/>
    <s v="C"/>
    <s v="35260005069"/>
    <x v="66"/>
    <n v="78000"/>
    <m/>
    <m/>
    <m/>
    <m/>
    <m/>
    <n v="0"/>
    <n v="0"/>
    <n v="0"/>
    <n v="0"/>
    <n v="0"/>
    <n v="0"/>
    <n v="0"/>
    <n v="0"/>
    <n v="0"/>
    <n v="0"/>
    <n v="0"/>
    <n v="0"/>
    <n v="78000"/>
    <n v="0"/>
    <n v="0"/>
    <n v="0"/>
    <n v="0"/>
    <n v="0"/>
    <n v="0"/>
    <n v="0"/>
    <n v="0"/>
    <n v="0"/>
    <n v="0"/>
    <n v="78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ADQUISICION DE INSUMOS PARA LA DOTACION DE CREDENCIALES DE IDENTIFICACION"/>
    <s v="002"/>
    <s v="FI"/>
    <s v="02"/>
    <s v="GA"/>
    <s v="004"/>
    <s v="H09"/>
    <s v="C"/>
    <s v="3699000130"/>
    <x v="28"/>
    <n v="5000"/>
    <m/>
    <m/>
    <m/>
    <m/>
    <m/>
    <n v="0"/>
    <n v="0"/>
    <n v="0"/>
    <n v="0"/>
    <n v="0"/>
    <n v="0"/>
    <n v="0"/>
    <n v="0"/>
    <n v="0"/>
    <n v="0"/>
    <n v="0"/>
    <n v="0"/>
    <n v="5000"/>
    <n v="0"/>
    <n v="0"/>
    <n v="0"/>
    <n v="0"/>
    <n v="500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ADQUISICION DE ROPA DE TRABAJO PARA EL PERSONAL DEL CBDMQ POR CATALOGO ELECTRONICO"/>
    <s v="002"/>
    <s v="FI"/>
    <s v="02"/>
    <s v="GA"/>
    <s v="004"/>
    <s v="H10"/>
    <s v="C"/>
    <s v="881220014"/>
    <x v="57"/>
    <n v="38000"/>
    <m/>
    <m/>
    <m/>
    <m/>
    <m/>
    <n v="0"/>
    <n v="0"/>
    <n v="0"/>
    <n v="0"/>
    <n v="38000"/>
    <n v="0"/>
    <n v="0"/>
    <n v="3800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ADQUISICION DE EQUIPOS DE PROTECCION  PERSONAL CATALOGADOS PARA LOS SERVIDORES DEL CBDMQ"/>
    <s v="002"/>
    <s v="FI"/>
    <s v="02"/>
    <s v="GA"/>
    <s v="004"/>
    <s v="H11"/>
    <s v="C"/>
    <s v="295100018"/>
    <x v="57"/>
    <n v="150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ADQUISICION DE MENAJE DESCARTABLE PARA LA ATENCION DEL AREA DE PSICOLOGIA"/>
    <s v="002"/>
    <s v="FI"/>
    <s v="02"/>
    <s v="GA"/>
    <s v="004"/>
    <s v="H12"/>
    <s v="C"/>
    <s v="271100211"/>
    <x v="35"/>
    <n v="7000"/>
    <m/>
    <m/>
    <m/>
    <m/>
    <m/>
    <n v="0"/>
    <n v="0"/>
    <n v="0"/>
    <n v="0"/>
    <n v="0"/>
    <n v="0"/>
    <n v="7000"/>
    <n v="0"/>
    <n v="0"/>
    <n v="700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CONTRATACION DEL SERVICIO DE MEDICION DE GASES Y MATERIAL PARTICULADO"/>
    <s v="002"/>
    <s v="FI"/>
    <s v="02"/>
    <s v="GA"/>
    <s v="004"/>
    <s v="H13"/>
    <s v="C"/>
    <m/>
    <x v="67"/>
    <n v="7000"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7000"/>
    <n v="0"/>
    <n v="0"/>
    <n v="0"/>
    <n v="0"/>
    <n v="0"/>
    <n v="0"/>
    <n v="7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SERVICIO DE INMUNIZACION PREVENTIVA PARA EL PERSONAL DEL CBDMQ"/>
    <s v="002"/>
    <s v="FI"/>
    <s v="02"/>
    <s v="GA"/>
    <s v="004"/>
    <s v="H14"/>
    <s v="C"/>
    <m/>
    <x v="53"/>
    <n v="45000"/>
    <m/>
    <m/>
    <m/>
    <m/>
    <m/>
    <n v="0"/>
    <n v="0"/>
    <n v="0"/>
    <n v="0"/>
    <n v="0"/>
    <n v="0"/>
    <n v="0"/>
    <n v="0"/>
    <n v="0"/>
    <n v="0"/>
    <n v="45000"/>
    <n v="0"/>
    <n v="0"/>
    <n v="0"/>
    <n v="0"/>
    <n v="4500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CAPACITACION PARA EL FORTALECIMIENTO DE LAS CAPACIDADES TECNICAS DEL PERSONAL ADMINISTRATIVO DEL CBDMQ"/>
    <s v="002"/>
    <s v="FI"/>
    <s v="02"/>
    <s v="GA"/>
    <s v="004"/>
    <s v="H15"/>
    <s v="C"/>
    <m/>
    <x v="63"/>
    <n v="22735.74"/>
    <m/>
    <m/>
    <m/>
    <m/>
    <m/>
    <n v="2273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35.74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SERVICIO DE PROCESAMIENTO Y ANALISIS DE RESULTADOS DE PRUEBAS PSICOLOGICAS "/>
    <s v="002"/>
    <s v="FI"/>
    <s v="02"/>
    <s v="GA"/>
    <s v="004"/>
    <s v="H16"/>
    <s v="C"/>
    <m/>
    <x v="67"/>
    <n v="25000"/>
    <m/>
    <m/>
    <m/>
    <m/>
    <m/>
    <n v="0"/>
    <n v="0"/>
    <n v="25000"/>
    <n v="0"/>
    <n v="0"/>
    <n v="0"/>
    <n v="0"/>
    <n v="0"/>
    <n v="0"/>
    <n v="2500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GLORIA BURBANO"/>
    <x v="4"/>
    <x v="7"/>
    <s v="SERVICIO DE IDENTIFICACION DE RUIDO Y EXCESO DE LUZ"/>
    <s v="002"/>
    <s v="FI"/>
    <s v="02"/>
    <s v="GA"/>
    <s v="004"/>
    <s v="H17"/>
    <s v="C"/>
    <m/>
    <x v="67"/>
    <n v="6000"/>
    <m/>
    <m/>
    <m/>
    <m/>
    <m/>
    <n v="6000"/>
    <n v="0"/>
    <n v="0"/>
    <n v="0"/>
    <n v="0"/>
    <n v="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GLORIA BURBANO"/>
    <x v="0"/>
    <x v="7"/>
    <s v="SERVICIO DE MANTENIMIENTO DE EQUIPOS MEDICOS DE FISIOTERAPIA 1"/>
    <s v="002"/>
    <s v="FI"/>
    <s v="02"/>
    <s v="AR"/>
    <s v="005"/>
    <s v="H01"/>
    <s v="C"/>
    <m/>
    <x v="7"/>
    <n v="207"/>
    <m/>
    <m/>
    <m/>
    <m/>
    <m/>
    <n v="207"/>
    <n v="0"/>
    <n v="0"/>
    <n v="0"/>
    <n v="0"/>
    <n v="0"/>
    <n v="0"/>
    <n v="0"/>
    <n v="0"/>
    <n v="0"/>
    <n v="0"/>
    <n v="0"/>
    <n v="0"/>
    <n v="0"/>
    <n v="0"/>
    <n v="0"/>
    <n v="0"/>
    <n v="207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GLORIA BURBANO"/>
    <x v="0"/>
    <x v="7"/>
    <s v="SERVICIO DE MANTENIMIENTO DE EQUIPOS MEDICOS DE FISIOTERAPIA 2"/>
    <s v="002"/>
    <s v="FI"/>
    <s v="02"/>
    <s v="AR"/>
    <s v="005"/>
    <s v="H02"/>
    <s v="C"/>
    <m/>
    <x v="7"/>
    <n v="1000"/>
    <n v="1000"/>
    <n v="1000"/>
    <n v="1000"/>
    <n v="1000"/>
    <m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GLORIA BURBANO"/>
    <x v="0"/>
    <x v="7"/>
    <s v="VIGENCIA TECNOLOGICA - ADQUISICION DE EQUIPOS Y DISPOSITIVOS ODONTOLOGICOS"/>
    <s v="002"/>
    <s v="FI"/>
    <s v="02"/>
    <s v="AR"/>
    <s v="005"/>
    <s v="H03"/>
    <s v="C"/>
    <m/>
    <x v="7"/>
    <n v="1200"/>
    <m/>
    <m/>
    <m/>
    <m/>
    <m/>
    <n v="120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GLORIA BURBANO"/>
    <x v="0"/>
    <x v="7"/>
    <s v="SERVICIO DE AUDITORIA A LOS SISTEMAS DE GESTION DEL CBDMQ"/>
    <s v="002"/>
    <s v="FI"/>
    <s v="02"/>
    <s v="AR"/>
    <s v="005"/>
    <s v="H04"/>
    <s v="C"/>
    <m/>
    <x v="64"/>
    <n v="9520"/>
    <n v="9520"/>
    <m/>
    <m/>
    <m/>
    <m/>
    <n v="9520"/>
    <n v="0"/>
    <n v="0"/>
    <n v="0"/>
    <n v="0"/>
    <n v="0"/>
    <n v="0"/>
    <n v="0"/>
    <n v="0"/>
    <n v="0"/>
    <n v="0"/>
    <n v="952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GLORIA BURBANO"/>
    <x v="0"/>
    <x v="7"/>
    <s v="ADQUISICION DE MEDICAMENTOS, INSUMOS Y BIOMATERIALES ODONTOLOGICOS"/>
    <s v="002"/>
    <s v="FI"/>
    <s v="02"/>
    <s v="AR"/>
    <s v="005"/>
    <s v="H05"/>
    <s v="C"/>
    <m/>
    <x v="68"/>
    <n v="8379.1899999999987"/>
    <n v="16333.52"/>
    <m/>
    <m/>
    <m/>
    <m/>
    <n v="8379.1899999999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9.1899999999987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GLORIA BURBANO"/>
    <x v="0"/>
    <x v="7"/>
    <s v="ADQUISICION DE MEDICAMENTOS, INSUMOS Y BIOMATERIALES ODONTOLOGICOS"/>
    <s v="002"/>
    <s v="FI"/>
    <s v="02"/>
    <s v="AR"/>
    <s v="005"/>
    <s v="H05"/>
    <s v="C"/>
    <m/>
    <x v="66"/>
    <n v="505.07999999999993"/>
    <n v="968.62000000000012"/>
    <m/>
    <m/>
    <m/>
    <m/>
    <n v="505.07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.07999999999993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GLORIA BURBANO"/>
    <x v="0"/>
    <x v="7"/>
    <s v="CONTRATACION DEL SERVICIO DE EXAMENES DE LABORATORIO DE MEDICINA PREVENTIVA"/>
    <s v="998"/>
    <s v="FI"/>
    <s v="02"/>
    <s v="AR"/>
    <s v="005"/>
    <s v="H06"/>
    <s v="C"/>
    <m/>
    <x v="53"/>
    <n v="58415.360000000001"/>
    <m/>
    <m/>
    <m/>
    <m/>
    <m/>
    <n v="58415.360000000001"/>
    <n v="0"/>
    <n v="0"/>
    <n v="0"/>
    <n v="0"/>
    <n v="58415.3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GLORIA BURBANO"/>
    <x v="0"/>
    <x v="7"/>
    <s v="SERVICIO DE AUDITORIA DE CERTIFICACION Y MANTENIMIENTO DEL SISTEMA DE GESTION ANTI SOBORNO DEL CBDMQ"/>
    <s v="998"/>
    <s v="FI"/>
    <s v="02"/>
    <s v="AR"/>
    <s v="005"/>
    <s v="H07"/>
    <s v="C"/>
    <m/>
    <x v="64"/>
    <n v="1080.44"/>
    <n v="0"/>
    <m/>
    <m/>
    <m/>
    <m/>
    <n v="1080.44"/>
    <n v="0"/>
    <n v="0"/>
    <n v="0"/>
    <n v="0"/>
    <n v="0"/>
    <n v="0"/>
    <n v="0"/>
    <n v="0"/>
    <n v="0"/>
    <n v="0"/>
    <n v="0"/>
    <n v="0"/>
    <n v="0"/>
    <n v="0"/>
    <n v="0"/>
    <n v="0"/>
    <n v="1080.44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GLORIA BURBANO"/>
    <x v="0"/>
    <x v="7"/>
    <s v="SERVICIO DE AUDITORIA DE CERTIFICACION Y MANTENIMIENTO DEL SISTEMA DE GESTION ANTI SOBORNO DEL CBDMQ"/>
    <s v="002"/>
    <s v="FI"/>
    <s v="02"/>
    <s v="AR"/>
    <s v="005"/>
    <s v="H07"/>
    <s v="C"/>
    <m/>
    <x v="64"/>
    <n v="919.56"/>
    <n v="2000"/>
    <m/>
    <m/>
    <m/>
    <m/>
    <n v="919.56"/>
    <n v="0"/>
    <n v="0"/>
    <n v="0"/>
    <n v="0"/>
    <n v="0"/>
    <n v="0"/>
    <n v="0"/>
    <n v="0"/>
    <n v="0"/>
    <n v="0"/>
    <n v="0"/>
    <n v="0"/>
    <n v="0"/>
    <n v="0"/>
    <n v="0"/>
    <n v="0"/>
    <n v="919.56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GLORIA BURBANO"/>
    <x v="0"/>
    <x v="7"/>
    <s v="ADQUISICION DE UNIFORMES PARA EL PERSONAL ADMINISTRATIVO DEL CBDMQ"/>
    <s v="002"/>
    <s v="FI"/>
    <s v="02"/>
    <s v="AR"/>
    <s v="005"/>
    <s v="H08"/>
    <s v="C"/>
    <m/>
    <x v="57"/>
    <n v="48061.07"/>
    <m/>
    <m/>
    <m/>
    <m/>
    <m/>
    <n v="48061.07"/>
    <n v="0"/>
    <n v="0"/>
    <n v="0"/>
    <n v="0"/>
    <n v="0"/>
    <n v="0"/>
    <n v="0"/>
    <n v="0"/>
    <n v="0"/>
    <n v="0"/>
    <n v="48061.07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GLORIA BURBANO"/>
    <x v="0"/>
    <x v="7"/>
    <s v="ADQUISICION DE PROTECTORES SOLARES PARA PREVENCION DE ENFERMEDADES EN LA PIEL DEL PERSONAL DEL CBDMQ"/>
    <s v="002"/>
    <s v="FI"/>
    <s v="02"/>
    <s v="AR"/>
    <s v="005"/>
    <s v="H10"/>
    <s v="C"/>
    <m/>
    <x v="65"/>
    <n v="47697.06"/>
    <m/>
    <m/>
    <m/>
    <m/>
    <m/>
    <n v="47697.06"/>
    <n v="0"/>
    <n v="0"/>
    <n v="0"/>
    <n v="0"/>
    <n v="47697.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MANTENIMIENTO PREVENTIVO Y CORRECTIVO PARA ASEGURAR LA NORMAL OPERACION DE LOS EQUIPOS INFORMATICOS DEL CB-DMQ"/>
    <s v="002"/>
    <s v="FI"/>
    <s v="02"/>
    <s v="GA"/>
    <s v="002"/>
    <s v="T01"/>
    <s v="C"/>
    <m/>
    <x v="56"/>
    <n v="22400.000000000004"/>
    <n v="0"/>
    <n v="0"/>
    <n v="0"/>
    <n v="0"/>
    <n v="0"/>
    <n v="0"/>
    <n v="0"/>
    <n v="22400.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00.000000000004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SERVICIO DE OUTSOURCING DE IMPRESION PARA EL CBDMQ"/>
    <s v="002"/>
    <s v="FI"/>
    <s v="02"/>
    <s v="GA"/>
    <s v="002"/>
    <s v="T02"/>
    <s v="C"/>
    <n v="871300011"/>
    <x v="56"/>
    <n v="40320.000000000007"/>
    <n v="108000"/>
    <n v="108000"/>
    <n v="108000"/>
    <n v="72000"/>
    <n v="0"/>
    <n v="0"/>
    <n v="0"/>
    <n v="0"/>
    <n v="0"/>
    <n v="0"/>
    <n v="0"/>
    <n v="0"/>
    <n v="0"/>
    <n v="0"/>
    <n v="0"/>
    <n v="0"/>
    <n v="0"/>
    <n v="40320.000000000007"/>
    <n v="0"/>
    <n v="0"/>
    <n v="0"/>
    <n v="0"/>
    <n v="0"/>
    <n v="0"/>
    <n v="0"/>
    <n v="0"/>
    <n v="0"/>
    <n v="0"/>
    <n v="40320.000000000007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ADQUSICION Y RENOVACION DE LICENCIAS DE SOFTWARE "/>
    <s v="002"/>
    <s v="FI"/>
    <s v="02"/>
    <s v="GA"/>
    <s v="002"/>
    <s v="T03"/>
    <s v="C"/>
    <n v="512900021"/>
    <x v="55"/>
    <n v="85120.000000000015"/>
    <n v="0"/>
    <n v="0"/>
    <n v="0"/>
    <n v="0"/>
    <n v="0"/>
    <n v="0"/>
    <n v="0"/>
    <n v="0"/>
    <n v="0"/>
    <n v="0"/>
    <n v="0"/>
    <n v="0"/>
    <n v="0"/>
    <n v="0"/>
    <n v="0"/>
    <n v="85120.000000000015"/>
    <n v="0"/>
    <n v="0"/>
    <n v="0"/>
    <n v="0"/>
    <n v="85120.000000000015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ADQUISICION DE REPUESTOS Y ACCESORIOS PARA EQUIPOS TECNOLOGICOS"/>
    <s v="002"/>
    <s v="FI"/>
    <s v="02"/>
    <s v="GA"/>
    <s v="002"/>
    <s v="T04"/>
    <s v="C"/>
    <n v="452900012"/>
    <x v="1"/>
    <n v="3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00"/>
    <n v="0"/>
    <n v="0"/>
    <n v="0"/>
    <n v="0"/>
    <n v="0"/>
    <n v="0"/>
    <n v="3360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MANTENIMIENTO PREVENTIVO Y CORRECTIVO CENTROS DE DATOS Y UPS"/>
    <s v="002"/>
    <s v="FI"/>
    <s v="02"/>
    <s v="GA"/>
    <s v="002"/>
    <s v="T05"/>
    <s v="C"/>
    <n v="859901911"/>
    <x v="7"/>
    <n v="0"/>
    <n v="169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SERVICIO DE MANTENIMIENTO DE CABLEADO ESTRUCTURADO Y ETIQUETADO"/>
    <s v="002"/>
    <s v="FI"/>
    <s v="02"/>
    <s v="GA"/>
    <s v="002"/>
    <s v="T06"/>
    <s v="C"/>
    <n v="843900011"/>
    <x v="36"/>
    <n v="0"/>
    <n v="12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SERVICIO DE MANTENIMIENTO DE CABLEADO ESTRUCTURADO Y ETIQUETADO"/>
    <s v="002"/>
    <s v="FI"/>
    <s v="02"/>
    <s v="GA"/>
    <s v="002"/>
    <s v="T06"/>
    <s v="C"/>
    <n v="843900011"/>
    <x v="2"/>
    <n v="40000"/>
    <n v="0"/>
    <n v="0"/>
    <n v="0"/>
    <n v="0"/>
    <n v="0"/>
    <n v="0"/>
    <n v="0"/>
    <n v="0"/>
    <n v="0"/>
    <n v="0"/>
    <n v="0"/>
    <n v="0"/>
    <n v="0"/>
    <n v="0"/>
    <n v="0"/>
    <n v="40000"/>
    <n v="0"/>
    <n v="0"/>
    <n v="0"/>
    <n v="0"/>
    <n v="0"/>
    <n v="0"/>
    <n v="0"/>
    <n v="0"/>
    <n v="0"/>
    <n v="0"/>
    <n v="0"/>
    <n v="0"/>
    <n v="40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RENOVACION DE SERVICIO DE COMUNICACION MOVIL PARA FLOTA VEHICULAR"/>
    <s v="002"/>
    <s v="FI"/>
    <s v="02"/>
    <s v="GA"/>
    <s v="002"/>
    <s v="T07"/>
    <s v="C"/>
    <n v="841310011"/>
    <x v="6"/>
    <n v="0"/>
    <n v="1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MANTENIMIENTO PREVENTIVO Y CORRECTIVO DEL SISTEMA DE ALERTA TEMPRANA QUE INCLUYE REPUESTOS"/>
    <s v="002"/>
    <s v="FI"/>
    <s v="02"/>
    <s v="GA"/>
    <s v="002"/>
    <s v="T08"/>
    <s v="C"/>
    <n v="841600111"/>
    <x v="1"/>
    <n v="7840.0000000000009"/>
    <n v="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40.0000000000009"/>
    <n v="0"/>
    <n v="0"/>
    <n v="0"/>
    <n v="0"/>
    <n v="0"/>
    <n v="0"/>
    <n v="0"/>
    <n v="0"/>
    <n v="7840.0000000000009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MANTENIMIENTO PREVENTIVO Y CORRECTIVO DEL SISTEMA DE ALERTA TEMPRANA QUE INCLUYE REPUESTOS"/>
    <s v="002"/>
    <s v="FI"/>
    <s v="02"/>
    <s v="GA"/>
    <s v="002"/>
    <s v="T08"/>
    <s v="C"/>
    <n v="841600111"/>
    <x v="7"/>
    <n v="19051.2"/>
    <n v="4762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51.2"/>
    <n v="0"/>
    <n v="0"/>
    <n v="0"/>
    <n v="0"/>
    <n v="0"/>
    <n v="0"/>
    <n v="0"/>
    <n v="0"/>
    <n v="19051.2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MANTENIMIENTO PREVENTIVO Y CORRECTIVO DE LA PLATAFORMA DE RADIOCOMUNICACION QUE INCLUYE REPUESTOS     "/>
    <s v="002"/>
    <s v="FI"/>
    <s v="02"/>
    <s v="GA"/>
    <s v="002"/>
    <s v="T09"/>
    <s v="C"/>
    <n v="841600111"/>
    <x v="1"/>
    <n v="0"/>
    <n v="65474"/>
    <n v="65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MANTENIMIENTO PREVENTIVO Y CORRECTIVO DE LA PLATAFORMA DE RADIOCOMUNICACION QUE INCLUYE REPUESTOS     "/>
    <s v="002"/>
    <s v="FI"/>
    <s v="02"/>
    <s v="GA"/>
    <s v="002"/>
    <s v="T09"/>
    <s v="C"/>
    <n v="841600111"/>
    <x v="7"/>
    <n v="0"/>
    <n v="136999.99999999965"/>
    <n v="136999.999999999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MANTENIMIENTO Y REFORZAMIENTO DE LAS ESTRUCTURAS (TORRES-MASTILES) Y CAMBIO DE PARARAYOS - SISTEMA A TIERRA"/>
    <s v="002"/>
    <s v="FI"/>
    <s v="02"/>
    <s v="GA"/>
    <s v="002"/>
    <s v="T10"/>
    <s v="C"/>
    <n v="841600111"/>
    <x v="7"/>
    <n v="51000"/>
    <n v="0"/>
    <n v="0"/>
    <n v="0"/>
    <n v="0"/>
    <n v="0"/>
    <n v="0"/>
    <n v="0"/>
    <n v="0"/>
    <n v="0"/>
    <n v="0"/>
    <n v="0"/>
    <n v="0"/>
    <n v="0"/>
    <n v="51000"/>
    <n v="0"/>
    <n v="0"/>
    <n v="0"/>
    <n v="0"/>
    <n v="0"/>
    <n v="0"/>
    <n v="5100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MANTENIMIENTO Y REFORZAMIENTO DE LAS ESTRUCTURAS (TORRES-MASTILES) Y CAMBIO DE PARARAYOS - SISTEMA A TIERRA"/>
    <s v="002"/>
    <s v="FI"/>
    <s v="02"/>
    <s v="GA"/>
    <s v="002"/>
    <s v="T10"/>
    <s v="C"/>
    <n v="841600111"/>
    <x v="1"/>
    <n v="27000"/>
    <n v="0"/>
    <n v="0"/>
    <n v="0"/>
    <n v="0"/>
    <n v="0"/>
    <n v="0"/>
    <n v="0"/>
    <n v="0"/>
    <n v="0"/>
    <n v="0"/>
    <n v="0"/>
    <n v="0"/>
    <n v="0"/>
    <n v="27000"/>
    <n v="0"/>
    <n v="0"/>
    <n v="0"/>
    <n v="0"/>
    <n v="0"/>
    <n v="0"/>
    <n v="2700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ADQUISICION DE REPUESTOS Y ACCESORIOS PARA RADIOCOMUNICACION "/>
    <s v="002"/>
    <s v="FI"/>
    <s v="02"/>
    <s v="GA"/>
    <s v="002"/>
    <s v="T11"/>
    <s v="C"/>
    <n v="471732011"/>
    <x v="1"/>
    <n v="7500"/>
    <n v="0"/>
    <n v="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PAGO MENSUAL POR EL USO DEL ESPECTRO RADIO ELECTRICO  Y CERTIFICADOS "/>
    <s v="002"/>
    <s v="FI"/>
    <s v="02"/>
    <s v="GA"/>
    <s v="002"/>
    <s v="T12"/>
    <s v="C"/>
    <m/>
    <x v="6"/>
    <n v="33600"/>
    <n v="0"/>
    <n v="0"/>
    <n v="0"/>
    <n v="0"/>
    <n v="0"/>
    <n v="33600"/>
    <n v="2800"/>
    <n v="0"/>
    <n v="2800"/>
    <n v="0"/>
    <n v="2800"/>
    <n v="0"/>
    <n v="2800"/>
    <n v="0"/>
    <n v="2800"/>
    <n v="0"/>
    <n v="2800"/>
    <n v="0"/>
    <n v="2800"/>
    <n v="0"/>
    <n v="2800"/>
    <n v="0"/>
    <n v="2800"/>
    <n v="0"/>
    <n v="2800"/>
    <n v="0"/>
    <n v="2800"/>
    <n v="0"/>
    <n v="28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SERVICIO DE SEGURIDAD INFORMATICA"/>
    <s v="002"/>
    <s v="FI"/>
    <s v="02"/>
    <s v="GA"/>
    <s v="002"/>
    <s v="T13"/>
    <s v="C"/>
    <n v="873400034"/>
    <x v="69"/>
    <n v="0"/>
    <n v="99100.18"/>
    <n v="9910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ARRENDAMIENTO DE INFRAESTRUCTURA DE TELECOMUNICACIONES SECTOR NOR ORIENTE DEL CBDMQ"/>
    <s v="002"/>
    <s v="FI"/>
    <s v="02"/>
    <s v="GA"/>
    <s v="002"/>
    <s v="T14"/>
    <s v="C"/>
    <n v="731250014"/>
    <x v="10"/>
    <n v="5114.3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14.3999999999996"/>
    <n v="0"/>
    <n v="0"/>
    <n v="5114.3999999999996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RENOVACION DEL LICENCIAMIENTO DEL SISTEMA DE INVENTARIO INTERNACIONAL DE PARTES Y PIEZAS DE AERONAVES PARA LA DIRECCION DE AVIACION DE BOMBEROS "/>
    <s v="002"/>
    <s v="FI"/>
    <s v="02"/>
    <s v="GA"/>
    <s v="002"/>
    <s v="T15"/>
    <s v="C"/>
    <n v="512900021"/>
    <x v="55"/>
    <n v="5000"/>
    <n v="0"/>
    <n v="0"/>
    <n v="0"/>
    <n v="0"/>
    <n v="0"/>
    <n v="0"/>
    <n v="0"/>
    <n v="0"/>
    <n v="0"/>
    <n v="0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5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RENOVACION SERVICIO DE MAILING "/>
    <s v="002"/>
    <s v="FI"/>
    <s v="02"/>
    <s v="GA"/>
    <s v="002"/>
    <s v="T16"/>
    <s v="C"/>
    <n v="5129000238"/>
    <x v="55"/>
    <n v="5600.0000000000009"/>
    <n v="0"/>
    <n v="0"/>
    <n v="0"/>
    <n v="0"/>
    <n v="0"/>
    <n v="0"/>
    <n v="0"/>
    <n v="0"/>
    <n v="0"/>
    <n v="5600"/>
    <n v="0"/>
    <n v="0"/>
    <n v="0"/>
    <n v="0"/>
    <n v="0"/>
    <n v="0"/>
    <n v="0"/>
    <n v="0"/>
    <n v="5600.0000000000009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SISTEMA DE RECUPERACION DE INFORMACION "/>
    <s v="002"/>
    <s v="FI"/>
    <s v="02"/>
    <s v="GA"/>
    <s v="002"/>
    <s v="T17"/>
    <s v="C"/>
    <n v="512900021"/>
    <x v="55"/>
    <n v="750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MEJORAMIENTO DEL SISTEMA DE MESA DE AYUDA"/>
    <s v="002"/>
    <s v="FI"/>
    <s v="02"/>
    <s v="GA"/>
    <s v="002"/>
    <s v="T18"/>
    <s v="C"/>
    <n v="512900021"/>
    <x v="55"/>
    <n v="7500"/>
    <n v="0"/>
    <n v="0"/>
    <n v="0"/>
    <n v="0"/>
    <n v="0"/>
    <n v="0"/>
    <n v="0"/>
    <n v="0"/>
    <n v="0"/>
    <n v="7500"/>
    <n v="0"/>
    <n v="0"/>
    <n v="0"/>
    <n v="0"/>
    <n v="750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ACTUALIZACION DE SOFTWARE DEL ESPIROMETRO Y AUDIOMETRO"/>
    <s v="002"/>
    <s v="FI"/>
    <s v="02"/>
    <s v="GA"/>
    <s v="002"/>
    <s v="T19"/>
    <s v="C"/>
    <n v="512900034"/>
    <x v="55"/>
    <n v="2000"/>
    <n v="0"/>
    <n v="0"/>
    <n v="0"/>
    <n v="0"/>
    <n v="0"/>
    <n v="0"/>
    <n v="0"/>
    <n v="0"/>
    <n v="0"/>
    <n v="0"/>
    <n v="0"/>
    <n v="2000"/>
    <n v="0"/>
    <n v="0"/>
    <n v="200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RENOVACION DE LICENCIAMIENTO DEL SISTEMA DE TELEMETRIA DEL CBDMQ"/>
    <s v="002"/>
    <s v="FI"/>
    <s v="02"/>
    <s v="GA"/>
    <s v="002"/>
    <s v="T20"/>
    <s v="C"/>
    <n v="733100011"/>
    <x v="55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00"/>
    <n v="0"/>
    <n v="0"/>
    <n v="0"/>
    <n v="0"/>
    <n v="0"/>
    <n v="0"/>
    <n v="0"/>
    <n v="0"/>
    <n v="75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SERVICIO DE OUTSOURCING DE IMPRESION PARA EL CBDMQ"/>
    <s v="002"/>
    <s v="FI"/>
    <s v="02"/>
    <s v="AR"/>
    <s v="005"/>
    <s v="T01"/>
    <s v="C"/>
    <m/>
    <x v="56"/>
    <n v="94296.03"/>
    <n v="0"/>
    <n v="0"/>
    <n v="0"/>
    <n v="0"/>
    <n v="0"/>
    <n v="94296.03"/>
    <n v="0"/>
    <n v="0"/>
    <n v="0"/>
    <n v="0"/>
    <n v="0"/>
    <n v="0"/>
    <n v="0"/>
    <n v="0"/>
    <n v="94296.03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SERVICIO DE INTERNET BACK UP"/>
    <s v="002"/>
    <s v="FI"/>
    <s v="02"/>
    <s v="AR"/>
    <s v="005"/>
    <s v="T02"/>
    <s v="C"/>
    <m/>
    <x v="6"/>
    <n v="3000"/>
    <n v="2000"/>
    <n v="0"/>
    <n v="0"/>
    <n v="0"/>
    <n v="0"/>
    <n v="3000"/>
    <n v="250"/>
    <n v="0"/>
    <n v="250"/>
    <n v="0"/>
    <n v="250"/>
    <n v="0"/>
    <n v="250"/>
    <n v="0"/>
    <n v="250"/>
    <n v="0"/>
    <n v="250"/>
    <n v="0"/>
    <n v="250"/>
    <n v="0"/>
    <n v="250"/>
    <n v="0"/>
    <n v="250"/>
    <n v="0"/>
    <n v="250"/>
    <n v="0"/>
    <n v="250"/>
    <n v="0"/>
    <n v="25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SERVICIO DE TELECOMUNICACIONES Y REPLICACION DE DATOS"/>
    <s v="002"/>
    <s v="FI"/>
    <s v="02"/>
    <s v="AR"/>
    <s v="005"/>
    <s v="T03"/>
    <s v="C"/>
    <m/>
    <x v="6"/>
    <n v="157453.32999999999"/>
    <n v="100416.67"/>
    <n v="0"/>
    <n v="0"/>
    <n v="0"/>
    <n v="0"/>
    <n v="157453.32999999999"/>
    <n v="13121.11"/>
    <n v="0"/>
    <n v="13121.11"/>
    <n v="0"/>
    <n v="13121.11"/>
    <n v="0"/>
    <n v="13121.11"/>
    <n v="0"/>
    <n v="13121.11"/>
    <n v="0"/>
    <n v="13121.11"/>
    <n v="0"/>
    <n v="13121.11"/>
    <n v="0"/>
    <n v="13121.11"/>
    <n v="0"/>
    <n v="13121.11"/>
    <n v="0"/>
    <n v="13121.11"/>
    <n v="0"/>
    <n v="13121.11"/>
    <n v="0"/>
    <n v="13121.12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MANTENIMIENTO PREVENTIVO Y CORRECTIVO CENTROS DE DATOS Y UPS"/>
    <s v="002"/>
    <s v="FI"/>
    <s v="02"/>
    <s v="AR"/>
    <s v="005"/>
    <s v="T04"/>
    <s v="C"/>
    <m/>
    <x v="7"/>
    <n v="34000"/>
    <n v="0"/>
    <n v="0"/>
    <n v="0"/>
    <n v="0"/>
    <n v="0"/>
    <n v="34000"/>
    <n v="0"/>
    <n v="0"/>
    <n v="0"/>
    <n v="0"/>
    <n v="11333.33"/>
    <n v="0"/>
    <n v="0"/>
    <n v="0"/>
    <n v="0"/>
    <n v="0"/>
    <n v="0"/>
    <n v="0"/>
    <n v="11333.33"/>
    <n v="0"/>
    <n v="0"/>
    <n v="0"/>
    <n v="0"/>
    <n v="0"/>
    <n v="0"/>
    <n v="0"/>
    <n v="11333.34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SERVICIOS DE SOPORTE Y MANTENIMIENTO DEL STORAGE INSTITUCIONAL"/>
    <s v="002"/>
    <s v="FI"/>
    <s v="02"/>
    <s v="AR"/>
    <s v="005"/>
    <s v="T05"/>
    <s v="C"/>
    <m/>
    <x v="56"/>
    <n v="19000"/>
    <n v="0"/>
    <n v="0"/>
    <n v="0"/>
    <n v="0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SERVICIO DE COMUNICACION MOVIL PARA FLOTA VEHICULAR"/>
    <s v="002"/>
    <s v="FI"/>
    <s v="02"/>
    <s v="AR"/>
    <s v="005"/>
    <s v="T06"/>
    <s v="C"/>
    <m/>
    <x v="6"/>
    <n v="50688"/>
    <n v="0"/>
    <n v="0"/>
    <n v="0"/>
    <n v="0"/>
    <n v="0"/>
    <n v="50688"/>
    <n v="4224"/>
    <n v="0"/>
    <n v="4224"/>
    <n v="0"/>
    <n v="4224"/>
    <n v="0"/>
    <n v="4224"/>
    <n v="0"/>
    <n v="4224"/>
    <n v="0"/>
    <n v="4224"/>
    <n v="0"/>
    <n v="4224"/>
    <n v="0"/>
    <n v="4224"/>
    <n v="0"/>
    <n v="4224"/>
    <n v="0"/>
    <n v="4224"/>
    <n v="0"/>
    <n v="4224"/>
    <n v="0"/>
    <n v="4224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RENOVACION DEL LICENCIAMIENTO Y SOPORTE DE LA HERRAMIENTA DE INDICADORES Y ESTADISTICAS DEL CBDMQ"/>
    <s v="002"/>
    <s v="FI"/>
    <s v="02"/>
    <s v="AR"/>
    <s v="005"/>
    <s v="T07"/>
    <s v="C"/>
    <m/>
    <x v="55"/>
    <n v="23879.25"/>
    <n v="0"/>
    <n v="0"/>
    <n v="0"/>
    <n v="0"/>
    <n v="0"/>
    <n v="23879.25"/>
    <n v="1989.94"/>
    <n v="0"/>
    <n v="1989.94"/>
    <n v="0"/>
    <n v="1989.94"/>
    <n v="0"/>
    <n v="1989.94"/>
    <n v="0"/>
    <n v="1989.94"/>
    <n v="0"/>
    <n v="1989.94"/>
    <n v="0"/>
    <n v="1989.94"/>
    <n v="0"/>
    <n v="1989.94"/>
    <n v="0"/>
    <n v="1989.94"/>
    <n v="0"/>
    <n v="1989.94"/>
    <n v="0"/>
    <n v="1989.94"/>
    <n v="0"/>
    <n v="1989.91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MANTENIMIENTO PREVENTIVO Y CORRECTIVO DEL SISTEMA DE ALERTA TEMPRANA QUE INCLUYE REPUESTOS"/>
    <s v="002"/>
    <s v="FI"/>
    <s v="02"/>
    <s v="AR"/>
    <s v="005"/>
    <s v="T08"/>
    <s v="C"/>
    <m/>
    <x v="7"/>
    <n v="21262.5"/>
    <n v="0"/>
    <n v="0"/>
    <n v="0"/>
    <n v="0"/>
    <n v="0"/>
    <n v="212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62.5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MANTENIMIENTO PREVENTIVO Y CORRECTIVO DEL SISTEMA DE ALERTA TEMPRANA QUE INCLUYE REPUESTOS"/>
    <s v="002"/>
    <s v="FI"/>
    <s v="02"/>
    <s v="AR"/>
    <s v="005"/>
    <s v="T08"/>
    <s v="C"/>
    <m/>
    <x v="1"/>
    <n v="19561.920000000002"/>
    <n v="0"/>
    <n v="0"/>
    <n v="0"/>
    <n v="0"/>
    <n v="0"/>
    <n v="19561.92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61.920000000002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MANTENIMIENTO PREVENTIVO Y CORRECTIVO DE LA PLATAFORMA, ENLACES, GRABACION E INTEGRACION QUE INCLUYE REPUESTOS     "/>
    <s v="002"/>
    <s v="FI"/>
    <s v="02"/>
    <s v="GA"/>
    <s v="002"/>
    <s v="T21"/>
    <s v="C"/>
    <m/>
    <x v="7"/>
    <n v="105880"/>
    <n v="0"/>
    <n v="0"/>
    <n v="0"/>
    <n v="0"/>
    <n v="0"/>
    <n v="105880"/>
    <n v="0"/>
    <n v="0"/>
    <n v="0"/>
    <n v="0"/>
    <n v="26470"/>
    <n v="0"/>
    <n v="0"/>
    <n v="0"/>
    <n v="0"/>
    <n v="0"/>
    <n v="26470"/>
    <n v="0"/>
    <n v="0"/>
    <n v="0"/>
    <n v="0"/>
    <n v="0"/>
    <n v="26470"/>
    <n v="0"/>
    <n v="0"/>
    <n v="0"/>
    <n v="0"/>
    <n v="0"/>
    <n v="2647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ALBERTO COBA"/>
    <x v="2"/>
    <x v="8"/>
    <s v="MANTENIMIENTO PREVENTIVO Y CORRECTIVO DE LA PLATAFORMA, ENLACES, GRABACION E INTEGRACION QUE INCLUYE REPUESTOS    "/>
    <s v="002"/>
    <s v="FI"/>
    <s v="02"/>
    <s v="GA"/>
    <s v="002"/>
    <s v="T21"/>
    <s v="C"/>
    <m/>
    <x v="1"/>
    <n v="40178.57"/>
    <n v="0"/>
    <n v="0"/>
    <n v="0"/>
    <n v="0"/>
    <n v="0"/>
    <n v="40178.57"/>
    <n v="0"/>
    <n v="0"/>
    <n v="0"/>
    <n v="0"/>
    <n v="10044.64"/>
    <n v="0"/>
    <n v="0"/>
    <n v="0"/>
    <n v="0"/>
    <n v="0"/>
    <n v="10044.64"/>
    <n v="0"/>
    <n v="0"/>
    <n v="0"/>
    <n v="0"/>
    <n v="0"/>
    <n v="10044.64"/>
    <n v="0"/>
    <n v="0"/>
    <n v="0"/>
    <n v="0"/>
    <n v="0"/>
    <n v="10044.65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MANTENIMIENTO Y REFORZAMIENTO DE LAS ESTRUCTURAS (TORRES-MASTILES) Y CAMBIO DE PARARAYOS - SISTEMA A TIERRA"/>
    <s v="002"/>
    <s v="FI"/>
    <s v="02"/>
    <s v="AR"/>
    <s v="005"/>
    <s v="T09"/>
    <s v="C"/>
    <m/>
    <x v="7"/>
    <n v="57999"/>
    <n v="0"/>
    <n v="0"/>
    <n v="0"/>
    <n v="0"/>
    <n v="0"/>
    <n v="57999"/>
    <n v="0"/>
    <n v="0"/>
    <n v="0"/>
    <n v="0"/>
    <n v="57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MANTENIMIENTO Y REFORZAMIENTO DE LAS ESTRUCTURAS (TORRES-MASTILES) Y CAMBIO DE PARARAYOS - SISTEMA A TIERRA"/>
    <s v="002"/>
    <s v="FI"/>
    <s v="02"/>
    <s v="AR"/>
    <s v="005"/>
    <s v="T09"/>
    <s v="C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SERVICIO DE ARRENDAMIENTO DE EQUIPOS Y FRECUENCIAS HOSPITALARIA"/>
    <s v="002"/>
    <s v="FI"/>
    <s v="02"/>
    <s v="AR"/>
    <s v="005"/>
    <s v="T10"/>
    <s v="C"/>
    <m/>
    <x v="12"/>
    <n v="6338.48"/>
    <n v="7923.1"/>
    <n v="0"/>
    <n v="0"/>
    <n v="0"/>
    <n v="0"/>
    <n v="6338.48"/>
    <n v="528.21"/>
    <n v="0"/>
    <n v="528.21"/>
    <n v="0"/>
    <n v="528.21"/>
    <n v="0"/>
    <n v="528.21"/>
    <n v="0"/>
    <n v="528.21"/>
    <n v="0"/>
    <n v="528.21"/>
    <n v="0"/>
    <n v="528.21"/>
    <n v="0"/>
    <n v="528.21"/>
    <n v="0"/>
    <n v="528.20000000000005"/>
    <n v="0"/>
    <n v="528.20000000000005"/>
    <n v="0"/>
    <n v="528.20000000000005"/>
    <n v="0"/>
    <n v="528.20000000000005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SERVICIO DE SEGURIDAD INFORMATICA"/>
    <s v="002"/>
    <s v="FI"/>
    <s v="02"/>
    <s v="AR"/>
    <s v="005"/>
    <s v="T11"/>
    <s v="C"/>
    <m/>
    <x v="69"/>
    <n v="28307.91"/>
    <n v="0"/>
    <n v="0"/>
    <n v="0"/>
    <n v="0"/>
    <n v="0"/>
    <n v="28307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07.91"/>
    <n v="0"/>
    <n v="0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ARRENDAMIENTO DE INFRAESTRUCTURA DE TELECOMUNICACIONES SECTOR NOR ORIENTE DEL CBDMQ"/>
    <s v="002"/>
    <s v="FI"/>
    <s v="02"/>
    <s v="AR"/>
    <s v="005"/>
    <s v="T12"/>
    <s v="C"/>
    <m/>
    <x v="10"/>
    <n v="2894.4"/>
    <n v="0"/>
    <n v="0"/>
    <n v="0"/>
    <n v="0"/>
    <n v="0"/>
    <n v="2894.4"/>
    <n v="241.20000000000002"/>
    <n v="0"/>
    <n v="241.20000000000002"/>
    <n v="0"/>
    <n v="241.20000000000002"/>
    <n v="0"/>
    <n v="241.20000000000002"/>
    <n v="0"/>
    <n v="241.20000000000002"/>
    <n v="0"/>
    <n v="241.20000000000002"/>
    <n v="0"/>
    <n v="241.20000000000002"/>
    <n v="0"/>
    <n v="241.20000000000002"/>
    <n v="0"/>
    <n v="241.20000000000002"/>
    <n v="0"/>
    <n v="241.20000000000002"/>
    <n v="0"/>
    <n v="241.20000000000002"/>
    <n v="0"/>
    <n v="241.20000000000002"/>
  </r>
  <r>
    <s v="FORTALECIMIENTO INSTITUCIONAL"/>
    <s v="GESTION ADMINISTRATIVA"/>
    <x v="0"/>
    <s v="MANTENER LA OPERATIVIDAD INSTITUCIONAL A TRAVES DE LA COORDINACION DEL USO DE LOS RECURSOS HUMANOS, MATERIALES, FINANCIEROS Y TECNOLOGICOS DE MANERA EFICIENTE Y EFICAZ"/>
    <s v="PORCENTAJE DE EJECUCION PRESUPUESTARIA DE PROCESOS AÑOS ANTERIORES (CORRIENTE)"/>
    <n v="1"/>
    <s v="ALBERTO COBA"/>
    <x v="0"/>
    <x v="8"/>
    <s v="ARRENDAMIENTO DE INFRAESTRUCTURA DE TELECOMUNICACIONES PARA LA ESTACION PERUCHO"/>
    <s v="002"/>
    <s v="FI"/>
    <s v="02"/>
    <s v="AR"/>
    <s v="005"/>
    <s v="T13"/>
    <s v="C"/>
    <m/>
    <x v="10"/>
    <n v="4068"/>
    <n v="4068"/>
    <n v="4068"/>
    <n v="4068"/>
    <n v="4068"/>
    <n v="0"/>
    <n v="4068"/>
    <n v="339"/>
    <n v="0"/>
    <n v="339"/>
    <n v="0"/>
    <n v="339"/>
    <n v="0"/>
    <n v="339"/>
    <n v="0"/>
    <n v="339"/>
    <n v="0"/>
    <n v="339"/>
    <n v="0"/>
    <n v="339"/>
    <n v="0"/>
    <n v="339"/>
    <n v="0"/>
    <n v="339"/>
    <n v="0"/>
    <n v="339"/>
    <n v="0"/>
    <n v="339"/>
    <n v="0"/>
    <n v="339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PATY PALACIOS"/>
    <x v="3"/>
    <x v="9"/>
    <s v="REPRESENTACION INSTITUCIONAL DEL PERSONAL EN COMPETENCIAS DEPORTIVAS"/>
    <s v="002"/>
    <s v="FI"/>
    <s v="02"/>
    <s v="GA"/>
    <s v="001"/>
    <s v="V01"/>
    <s v="C"/>
    <n v="965100011"/>
    <x v="70"/>
    <n v="7000"/>
    <n v="0"/>
    <n v="0"/>
    <n v="0"/>
    <n v="0"/>
    <n v="0"/>
    <n v="0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PATY PALACIOS"/>
    <x v="3"/>
    <x v="9"/>
    <s v="SERVICIO DE ORGANIZACION, MONTAJE Y LOGISTICA PARA PRESENTACIONES Y CONCIERTOS DE LA BANDA INSTITUCIONAL"/>
    <s v="002"/>
    <s v="FI"/>
    <s v="02"/>
    <s v="GA"/>
    <s v="001"/>
    <s v="V02"/>
    <s v="C"/>
    <n v="962200561"/>
    <x v="44"/>
    <n v="100000"/>
    <n v="0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  <n v="0"/>
    <n v="0"/>
    <n v="0"/>
    <n v="0"/>
    <n v="10000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PATY PALACIOS"/>
    <x v="3"/>
    <x v="9"/>
    <s v="ADQUISICION DE MATERIAL LUDICO Y DIDACTICO PARA ACTIVIDADES DE VINCULACION"/>
    <s v="002"/>
    <s v="FI"/>
    <s v="02"/>
    <s v="GA"/>
    <s v="001"/>
    <s v="V03"/>
    <s v="C"/>
    <n v="369900021"/>
    <x v="37"/>
    <n v="60000"/>
    <n v="0"/>
    <n v="0"/>
    <n v="0"/>
    <n v="0"/>
    <n v="0"/>
    <n v="0"/>
    <n v="0"/>
    <n v="0"/>
    <n v="0"/>
    <n v="60000"/>
    <n v="0"/>
    <n v="0"/>
    <n v="0"/>
    <n v="0"/>
    <n v="0"/>
    <n v="0"/>
    <n v="0"/>
    <n v="0"/>
    <n v="0"/>
    <n v="0"/>
    <n v="6000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PATY PALACIOS"/>
    <x v="3"/>
    <x v="9"/>
    <s v="ADQUISICION DE KITS EDUCATIVOS, PARA LA FORMACION Y EJECUCION DE UN CLUB INFANTIL BOMEBRIL PARA NIÑOS Y NIÑAS DEL DMQ"/>
    <s v="002"/>
    <s v="FI"/>
    <s v="02"/>
    <s v="GA"/>
    <s v="001"/>
    <s v="V04"/>
    <s v="C"/>
    <n v="881220011"/>
    <x v="57"/>
    <n v="12000"/>
    <n v="0"/>
    <n v="0"/>
    <n v="0"/>
    <n v="0"/>
    <n v="0"/>
    <n v="0"/>
    <n v="0"/>
    <n v="0"/>
    <n v="0"/>
    <n v="12000"/>
    <n v="0"/>
    <n v="0"/>
    <n v="0"/>
    <n v="0"/>
    <n v="0"/>
    <n v="0"/>
    <n v="0"/>
    <n v="0"/>
    <n v="0"/>
    <n v="0"/>
    <n v="0"/>
    <n v="0"/>
    <n v="1200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PATY PALACIOS"/>
    <x v="3"/>
    <x v="9"/>
    <s v="MANTENIMIENTO DE INSTRUMENTOS MUSICALES PARA LA BANDA INSTITUCIONAL DEL CBDMQ"/>
    <s v="002"/>
    <s v="FI"/>
    <s v="02"/>
    <s v="GA"/>
    <s v="001"/>
    <s v="V05"/>
    <s v="C"/>
    <n v="872900211"/>
    <x v="7"/>
    <n v="6000"/>
    <n v="0"/>
    <n v="0"/>
    <n v="0"/>
    <n v="0"/>
    <n v="0"/>
    <n v="0"/>
    <n v="0"/>
    <n v="0"/>
    <n v="0"/>
    <n v="0"/>
    <n v="0"/>
    <n v="0"/>
    <n v="0"/>
    <n v="0"/>
    <n v="0"/>
    <n v="6000"/>
    <n v="0"/>
    <n v="0"/>
    <n v="0"/>
    <n v="0"/>
    <n v="6000"/>
    <n v="0"/>
    <n v="0"/>
    <n v="0"/>
    <n v="0"/>
    <n v="0"/>
    <n v="0"/>
    <n v="0"/>
    <n v="0"/>
  </r>
  <r>
    <s v="FORTALECIMIENTO INSTITUCIONAL"/>
    <s v="GESTION ADMINISTRATIVA"/>
    <x v="1"/>
    <s v="MANTENER LA OPERATIVIDAD INSTITUCIONAL A TRAVES DE LA COORDINACION DEL USO DE LOS RECURSOS HUMANOS, MATERIALES, FINANCIEROS Y TECNOLOGICOS DE MANERA EFICIENTE Y EFICAZ"/>
    <s v="PORCENTAJE DE EJECUCION DEL PLAN ANUAL DE CONTRATACION"/>
    <n v="0.8"/>
    <s v="PATY PALACIOS"/>
    <x v="3"/>
    <x v="9"/>
    <s v="ADQUISICION DE ACCESORIOS MUSICALES PARA LA BANDA INSTITUCIONAL DEL CBDMQ"/>
    <s v="002"/>
    <s v="FI"/>
    <s v="02"/>
    <s v="GA"/>
    <s v="001"/>
    <s v="V06"/>
    <s v="C"/>
    <n v="383600011"/>
    <x v="1"/>
    <n v="10000"/>
    <n v="0"/>
    <n v="0"/>
    <n v="0"/>
    <n v="0"/>
    <n v="0"/>
    <n v="0"/>
    <n v="0"/>
    <n v="0"/>
    <n v="0"/>
    <n v="0"/>
    <n v="0"/>
    <n v="10000"/>
    <n v="0"/>
    <n v="0"/>
    <n v="0"/>
    <n v="0"/>
    <n v="1000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8"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0"/>
    <x v="0"/>
    <s v="IMPLEMENTACION DE UN SISTEMA DE REMOCION DE HUMO Y DEPURACION DE GASES DE ESCAPE EN EL TALLER DE LA UNIDAD DE MECANICA"/>
    <s v="002"/>
    <s v="GR"/>
    <s v="01"/>
    <s v="AR"/>
    <s v="006"/>
    <s v="D01"/>
    <s v="I"/>
    <m/>
    <x v="0"/>
    <n v="20404.919999999998"/>
    <n v="0"/>
    <n v="0"/>
    <n v="0"/>
    <n v="0"/>
    <n v="0"/>
    <n v="20404.919999999998"/>
    <n v="0"/>
    <n v="0"/>
    <n v="0"/>
    <n v="0"/>
    <n v="0"/>
    <n v="0"/>
    <n v="0"/>
    <n v="0"/>
    <n v="0"/>
    <n v="0"/>
    <n v="20404.919999999998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0"/>
    <x v="0"/>
    <s v="IMPLEMENTACION DE UN SISTEMA DE REMOCION DE HUMO Y DEPURACION DE GASES DE ESCAPE EN EL TALLER DE LA UNIDAD DE MECANICA"/>
    <s v="002"/>
    <s v="GR"/>
    <s v="01"/>
    <s v="AR"/>
    <s v="006"/>
    <s v="D01"/>
    <s v="I"/>
    <m/>
    <x v="1"/>
    <n v="20404.919999999998"/>
    <n v="0"/>
    <n v="0"/>
    <n v="0"/>
    <n v="0"/>
    <n v="0"/>
    <n v="20404.919999999998"/>
    <n v="0"/>
    <n v="0"/>
    <n v="0"/>
    <n v="0"/>
    <n v="0"/>
    <n v="0"/>
    <n v="0"/>
    <n v="0"/>
    <n v="0"/>
    <n v="0"/>
    <n v="20404.919999999998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1"/>
    <x v="0"/>
    <s v="ADQUISICION DE CAMIONETAS INSTITUCIONALES "/>
    <s v="002"/>
    <s v="GR"/>
    <s v="01"/>
    <s v="VH"/>
    <s v="002"/>
    <s v="D01"/>
    <s v="I"/>
    <n v="4911300240"/>
    <x v="2"/>
    <n v="20000"/>
    <n v="70000"/>
    <n v="70000"/>
    <n v="70000"/>
    <n v="70000"/>
    <n v="70000"/>
    <n v="0"/>
    <n v="0"/>
    <n v="0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1"/>
    <x v="0"/>
    <s v="ADQUISICION DE CAMIONETAS INSTITUCIONALES "/>
    <s v="002"/>
    <s v="GR"/>
    <s v="01"/>
    <s v="VH"/>
    <s v="002"/>
    <s v="D01"/>
    <s v="I"/>
    <n v="4911300240"/>
    <x v="3"/>
    <n v="730000"/>
    <n v="0"/>
    <n v="0"/>
    <n v="0"/>
    <n v="0"/>
    <n v="0"/>
    <n v="0"/>
    <n v="0"/>
    <n v="0"/>
    <n v="0"/>
    <n v="730000"/>
    <n v="0"/>
    <n v="0"/>
    <n v="0"/>
    <n v="0"/>
    <n v="0"/>
    <n v="0"/>
    <n v="0"/>
    <n v="0"/>
    <n v="0"/>
    <n v="0"/>
    <n v="0"/>
    <n v="0"/>
    <n v="73000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0"/>
    <x v="0"/>
    <s v="ADQUISICION DE CAMIONETAS PARA EL CBDMQ (VIGENCIA TECNOLOGICA)"/>
    <s v="002"/>
    <s v="GR"/>
    <s v="01"/>
    <s v="AR"/>
    <s v="006"/>
    <s v="D02"/>
    <s v="I"/>
    <m/>
    <x v="2"/>
    <n v="16082.33"/>
    <n v="16435.07"/>
    <n v="14023.8"/>
    <n v="0"/>
    <n v="0"/>
    <n v="0"/>
    <n v="1608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82.33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0"/>
    <x v="0"/>
    <s v="CONSTRUCCION DE LA ESTACION DE BOMBEROS EN LA PARROQUIA DE PERUCHO"/>
    <s v="002"/>
    <s v="GR"/>
    <s v="01"/>
    <s v="AR"/>
    <s v="006"/>
    <s v="D03"/>
    <s v="I"/>
    <m/>
    <x v="4"/>
    <n v="599779.81999999995"/>
    <n v="0"/>
    <n v="0"/>
    <n v="0"/>
    <n v="0"/>
    <n v="0"/>
    <n v="599779.81999999995"/>
    <n v="0"/>
    <n v="0"/>
    <n v="0"/>
    <n v="0"/>
    <n v="0"/>
    <n v="0"/>
    <n v="599779.81999999995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0"/>
    <x v="0"/>
    <s v="CONSTRUCCION DE LA INFRAESTRUCTURA PARA SOPORTE LOGISTICO Y ADMINISTRATIVO DEL CBDMQ"/>
    <s v="002"/>
    <s v="GR"/>
    <s v="01"/>
    <s v="AR"/>
    <s v="006"/>
    <s v="D04"/>
    <s v="I"/>
    <m/>
    <x v="4"/>
    <n v="707338.26"/>
    <n v="0"/>
    <n v="0"/>
    <n v="0"/>
    <n v="0"/>
    <n v="0"/>
    <n v="707338.26"/>
    <n v="0"/>
    <n v="0"/>
    <n v="0"/>
    <n v="0"/>
    <n v="0"/>
    <n v="0"/>
    <n v="0"/>
    <n v="0"/>
    <n v="0"/>
    <n v="0"/>
    <n v="707338.26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0"/>
    <x v="0"/>
    <s v="AMPLIACION DE BODEGAS Y ADECUACION DE AREAS EXTERIORES EN CARAPUNGO"/>
    <s v="002"/>
    <s v="GR"/>
    <s v="01"/>
    <s v="AR"/>
    <s v="006"/>
    <s v="D05"/>
    <s v="I"/>
    <m/>
    <x v="4"/>
    <n v="131966.18"/>
    <n v="0"/>
    <n v="0"/>
    <n v="0"/>
    <n v="0"/>
    <n v="0"/>
    <n v="131966.18"/>
    <n v="0"/>
    <n v="0"/>
    <n v="0"/>
    <n v="0"/>
    <n v="131966.1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CONSTRUCCION DE LA ESTACION DE BOMBEROS EN EL SECTOR DEL BEATERIO"/>
    <s v="002"/>
    <s v="GR"/>
    <s v="01"/>
    <s v="CN"/>
    <s v="004"/>
    <s v="D01"/>
    <s v="I"/>
    <n v="541120014"/>
    <x v="4"/>
    <n v="0"/>
    <n v="5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CONSTRUCCION DEL CENTRO LOGISTICO PARA EL GRUPO USAR"/>
    <s v="002"/>
    <s v="GR"/>
    <s v="01"/>
    <s v="CN"/>
    <s v="004"/>
    <s v="D02"/>
    <s v="I"/>
    <n v="541120014"/>
    <x v="4"/>
    <n v="480000"/>
    <n v="0"/>
    <n v="0"/>
    <n v="0"/>
    <n v="0"/>
    <n v="0"/>
    <n v="0"/>
    <n v="0"/>
    <n v="0"/>
    <n v="0"/>
    <n v="0"/>
    <n v="0"/>
    <n v="0"/>
    <n v="0"/>
    <n v="480000"/>
    <n v="0"/>
    <n v="0"/>
    <n v="0"/>
    <n v="0"/>
    <n v="0"/>
    <n v="0"/>
    <n v="0"/>
    <n v="0"/>
    <n v="0"/>
    <n v="0"/>
    <n v="0"/>
    <n v="0"/>
    <n v="48000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CONSTRUCCION DE AREA RECREATIVA PARA X1 , X24, X25  Y ACADEMIA"/>
    <s v="002"/>
    <s v="GR"/>
    <s v="01"/>
    <s v="CN"/>
    <s v="004"/>
    <s v="D03"/>
    <s v="I"/>
    <m/>
    <x v="4"/>
    <n v="450000"/>
    <n v="0"/>
    <n v="0"/>
    <n v="0"/>
    <n v="0"/>
    <n v="0"/>
    <n v="450000"/>
    <n v="0"/>
    <n v="0"/>
    <n v="0"/>
    <n v="0"/>
    <n v="4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ADQUISICION E INSTALACION DE SISTEMAS DE BOMBAS DE CALOR PARA ESTACIONES"/>
    <s v="002"/>
    <s v="GR"/>
    <s v="01"/>
    <s v="CN"/>
    <s v="004"/>
    <s v="D04"/>
    <s v="I"/>
    <n v="448170011"/>
    <x v="1"/>
    <n v="100000"/>
    <n v="0"/>
    <n v="0"/>
    <n v="0"/>
    <n v="0"/>
    <n v="0"/>
    <n v="0"/>
    <n v="0"/>
    <n v="0"/>
    <n v="0"/>
    <n v="100000"/>
    <n v="0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ADQUISICION DE TERRENO PARA ESTACION NANEGALITO"/>
    <s v="002"/>
    <s v="GR"/>
    <s v="01"/>
    <s v="CN"/>
    <s v="004"/>
    <s v="D05"/>
    <s v="I"/>
    <n v="522000012"/>
    <x v="5"/>
    <n v="400000"/>
    <n v="0"/>
    <n v="0"/>
    <n v="0"/>
    <n v="0"/>
    <n v="0"/>
    <n v="0"/>
    <n v="0"/>
    <n v="0"/>
    <n v="0"/>
    <n v="0"/>
    <n v="0"/>
    <n v="400000"/>
    <n v="0"/>
    <n v="0"/>
    <n v="0"/>
    <n v="0"/>
    <n v="0"/>
    <n v="0"/>
    <n v="0"/>
    <n v="0"/>
    <n v="40000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ADQUISICION DE TERRENO SECTOR AV. MARISCAL SUCRE"/>
    <s v="002"/>
    <s v="GR"/>
    <s v="01"/>
    <s v="CN"/>
    <s v="004"/>
    <s v="D06"/>
    <s v="I"/>
    <n v="522000012"/>
    <x v="5"/>
    <n v="0"/>
    <n v="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ADQUISICION DE TERRENO SECTOR  LLANO GRANDE"/>
    <s v="002"/>
    <s v="GR"/>
    <s v="01"/>
    <s v="CN"/>
    <s v="004"/>
    <s v="D07"/>
    <s v="I"/>
    <n v="522000012"/>
    <x v="5"/>
    <n v="0"/>
    <n v="3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ADQUISICION DE TERRENO SECTOR JUAN LEON MERA"/>
    <s v="002"/>
    <s v="GR"/>
    <s v="01"/>
    <s v="CN"/>
    <s v="004"/>
    <s v="D08"/>
    <s v="I"/>
    <n v="522000012"/>
    <x v="5"/>
    <n v="0"/>
    <n v="6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CONSTRUCCION DE LA ESTACION DE BOMBEROS X22 NANEGALITO INCLUYE CENTRO DE ENTRENAMIENTO"/>
    <s v="002"/>
    <s v="GR"/>
    <s v="01"/>
    <s v="CN"/>
    <s v="004"/>
    <s v="D09"/>
    <s v="I"/>
    <n v="541120014"/>
    <x v="4"/>
    <n v="0"/>
    <n v="16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CONSTRUCCION DE LA ESTACION DE BOMBEROS EN EL SECTOR AV. MARISCAL SUCRE"/>
    <s v="002"/>
    <s v="GR"/>
    <s v="01"/>
    <s v="CN"/>
    <s v="004"/>
    <s v="D10"/>
    <s v="I"/>
    <n v="541120014"/>
    <x v="4"/>
    <n v="0"/>
    <n v="6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CONSTRUCCION DE LA ESTACION DE BOMBEROS EN EL SECTOR LLANO GRANDE"/>
    <s v="002"/>
    <s v="GR"/>
    <s v="01"/>
    <s v="CN"/>
    <s v="004"/>
    <s v="D11"/>
    <s v="I"/>
    <n v="541120014"/>
    <x v="4"/>
    <n v="0"/>
    <n v="6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ADQUISICION DE EQUIPO Y MAQUINARIA PARA MANTENIMIENTOS DE INFRAESTRUCTURA POR ADMINISTRACION DIRECTA"/>
    <s v="002"/>
    <s v="GR"/>
    <s v="01"/>
    <s v="CN"/>
    <s v="004"/>
    <s v="D12"/>
    <s v="I"/>
    <m/>
    <x v="6"/>
    <n v="7186"/>
    <n v="0"/>
    <n v="0"/>
    <n v="0"/>
    <n v="0"/>
    <n v="0"/>
    <n v="0"/>
    <n v="0"/>
    <n v="7186"/>
    <n v="0"/>
    <n v="0"/>
    <n v="0"/>
    <n v="0"/>
    <n v="0"/>
    <n v="0"/>
    <n v="7186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ADQUISICION DE MOBILIARIO PARA LAS DEPENDENCIAS DEL CBDMQ MEDIANTE CATALOGO ELECTRONICO"/>
    <s v="002"/>
    <s v="GR"/>
    <s v="01"/>
    <s v="CN"/>
    <s v="004"/>
    <s v="D13"/>
    <s v="I"/>
    <n v="3814019111"/>
    <x v="7"/>
    <n v="15000"/>
    <n v="15000"/>
    <n v="0"/>
    <n v="0"/>
    <n v="0"/>
    <n v="0"/>
    <n v="0"/>
    <n v="0"/>
    <n v="0"/>
    <n v="0"/>
    <n v="0"/>
    <n v="0"/>
    <n v="15000"/>
    <n v="0"/>
    <n v="0"/>
    <n v="0"/>
    <n v="0"/>
    <n v="1500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ADECUACION Y MANTENIMIENTO DEL AREA DE COCINA EN LAS DEPENDENCIAS DEL CBDMQ "/>
    <s v="002"/>
    <s v="GR"/>
    <s v="01"/>
    <s v="CN"/>
    <s v="004"/>
    <s v="D14"/>
    <s v="I"/>
    <m/>
    <x v="8"/>
    <n v="60000"/>
    <n v="0"/>
    <n v="0"/>
    <n v="0"/>
    <n v="0"/>
    <n v="0"/>
    <n v="0"/>
    <n v="0"/>
    <n v="0"/>
    <n v="0"/>
    <n v="60000"/>
    <n v="0"/>
    <n v="0"/>
    <n v="0"/>
    <n v="0"/>
    <n v="0"/>
    <n v="0"/>
    <n v="0"/>
    <n v="0"/>
    <n v="0"/>
    <n v="0"/>
    <n v="6000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ADQUISICION E INSTALACION DE CORTINAS PARA LAS DEPENDENCIA DEL CBDMQ "/>
    <s v="002"/>
    <s v="GR"/>
    <s v="01"/>
    <s v="CN"/>
    <s v="004"/>
    <s v="D15"/>
    <s v="I"/>
    <n v="271300011"/>
    <x v="9"/>
    <n v="7000"/>
    <n v="0"/>
    <n v="0"/>
    <n v="0"/>
    <n v="0"/>
    <n v="0"/>
    <n v="0"/>
    <n v="0"/>
    <n v="0"/>
    <n v="0"/>
    <n v="7000"/>
    <n v="0"/>
    <n v="0"/>
    <n v="0"/>
    <n v="0"/>
    <n v="0"/>
    <n v="0"/>
    <n v="0"/>
    <n v="0"/>
    <n v="0"/>
    <n v="0"/>
    <n v="700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0"/>
    <x v="0"/>
    <s v="CONSTRUCCION DEL CENTRO MEDICO NORTE Y AREA DE INSPECCIONES"/>
    <s v="002"/>
    <s v="GR"/>
    <s v="01"/>
    <s v="AR"/>
    <s v="006"/>
    <s v="D06"/>
    <s v="I"/>
    <m/>
    <x v="4"/>
    <n v="488108.02"/>
    <n v="0"/>
    <n v="0"/>
    <n v="0"/>
    <n v="0"/>
    <n v="0"/>
    <n v="488108.02"/>
    <n v="0"/>
    <n v="0"/>
    <n v="0"/>
    <n v="0"/>
    <n v="0"/>
    <n v="0"/>
    <n v="0"/>
    <n v="0"/>
    <n v="0"/>
    <n v="0"/>
    <n v="0"/>
    <n v="0"/>
    <n v="0"/>
    <n v="0"/>
    <n v="488108.02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FISCALIZACION DE LA CONSTRUCCION DE LA NUEVA ACADEMIA DE FORMACION Y ESPECIALIZACION DE BOMBEROS"/>
    <s v="002"/>
    <s v="GR"/>
    <s v="01"/>
    <s v="CN"/>
    <s v="004"/>
    <s v="D16"/>
    <s v="I"/>
    <n v="83990114"/>
    <x v="10"/>
    <n v="394032.81000000006"/>
    <n v="394032.81000000006"/>
    <n v="0"/>
    <n v="0"/>
    <n v="0"/>
    <n v="0"/>
    <n v="0"/>
    <n v="0"/>
    <n v="0"/>
    <n v="0"/>
    <n v="394032.81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032.81000000006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CONSTRUCCION DE LA NUEVA ACADEMIA DE FORMACION Y ESPECIALIZACION DE BOMBEROS"/>
    <s v="002"/>
    <s v="GR"/>
    <s v="01"/>
    <s v="CN"/>
    <s v="004"/>
    <s v="D17"/>
    <s v="I"/>
    <n v="541290211"/>
    <x v="4"/>
    <n v="1696857.4200000004"/>
    <n v="19085484.889999997"/>
    <n v="0"/>
    <n v="0"/>
    <n v="0"/>
    <n v="0"/>
    <n v="0"/>
    <n v="0"/>
    <n v="0"/>
    <n v="0"/>
    <n v="1696857.42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6857.4200000004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CONSTRUCCION DE LA ESTACION DE BOMBEROS EL BATAN (SHYRIS)"/>
    <s v="002"/>
    <s v="GR"/>
    <s v="01"/>
    <s v="CN"/>
    <s v="004"/>
    <s v="D18"/>
    <s v="I"/>
    <n v="541120014"/>
    <x v="5"/>
    <n v="0"/>
    <n v="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ADQUISICION DE ARMARIOS METALICOS PARA EL PERSONAL OPERATIVO DEL CBDMQ"/>
    <s v="002"/>
    <s v="GR"/>
    <s v="01"/>
    <s v="CN"/>
    <s v="004"/>
    <s v="D19"/>
    <s v="I"/>
    <n v="3812200152"/>
    <x v="8"/>
    <n v="190000"/>
    <n v="0"/>
    <n v="0"/>
    <n v="0"/>
    <n v="0"/>
    <n v="0"/>
    <n v="0"/>
    <n v="0"/>
    <n v="0"/>
    <n v="0"/>
    <n v="190000"/>
    <n v="0"/>
    <n v="0"/>
    <n v="0"/>
    <n v="0"/>
    <n v="0"/>
    <n v="0"/>
    <n v="0"/>
    <n v="0"/>
    <n v="190000"/>
    <n v="0"/>
    <n v="0"/>
    <n v="0"/>
    <n v="0"/>
    <n v="0"/>
    <n v="0"/>
    <n v="0"/>
    <n v="0"/>
    <n v="0"/>
    <n v="0"/>
  </r>
  <r>
    <s v="GESTION DE RIESGOS"/>
    <s v="ATENCION DE EMERGENCIAS EN EL DMQ"/>
    <s v="CONSTRUCCION DE INFRAESTRUCTURA  PARA LA ATENCION DE EMERGENCIAS, REDUCCION DE RIESGOS DE DESASTRE 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2"/>
    <x v="0"/>
    <s v="ADQUISICION DE MOBILIARIO PARA LAS DEPENDENCIAS CBDMQ NO CATALOGADOS"/>
    <s v="002"/>
    <s v="GR"/>
    <s v="01"/>
    <s v="CN"/>
    <s v="004"/>
    <s v="D20"/>
    <s v="I"/>
    <m/>
    <x v="7"/>
    <n v="56715.4"/>
    <n v="0"/>
    <n v="0"/>
    <n v="0"/>
    <n v="0"/>
    <n v="0"/>
    <n v="0"/>
    <n v="0"/>
    <n v="56715.4"/>
    <n v="0"/>
    <n v="0"/>
    <n v="0"/>
    <n v="0"/>
    <n v="0"/>
    <n v="0"/>
    <n v="56715.4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1"/>
    <x v="0"/>
    <s v="ADQUISICION DE CAMIONES DE CARGA PARA TRASLADO DE BIENES DEL CBDMQ "/>
    <s v="002"/>
    <s v="GR"/>
    <s v="01"/>
    <s v="VH"/>
    <s v="002"/>
    <s v="D02"/>
    <s v="I"/>
    <m/>
    <x v="3"/>
    <n v="175000"/>
    <n v="0"/>
    <n v="0"/>
    <n v="0"/>
    <n v="0"/>
    <n v="0"/>
    <n v="175000"/>
    <n v="0"/>
    <n v="0"/>
    <n v="0"/>
    <n v="0"/>
    <n v="1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1"/>
    <x v="0"/>
    <s v="ADQUISICION DE CAMIONES DE CARGA PARA TRASLADO DE BIENES DEL CBDMQ "/>
    <s v="002"/>
    <s v="GR"/>
    <s v="01"/>
    <s v="VH"/>
    <s v="002"/>
    <s v="D02"/>
    <s v="I"/>
    <m/>
    <x v="2"/>
    <n v="3000"/>
    <n v="3000"/>
    <n v="3000"/>
    <n v="3000"/>
    <n v="3000"/>
    <n v="0"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3"/>
    <x v="1"/>
    <s v="ADQUISICION DE SIMULADORES DE INCENDIOS ESTRUCTURALES Y DE ENTRADA SEGURA"/>
    <s v="002"/>
    <s v="GR"/>
    <s v="01"/>
    <s v="EQ"/>
    <s v="001"/>
    <s v="E01"/>
    <s v="I"/>
    <n v="4292100118"/>
    <x v="1"/>
    <n v="0"/>
    <n v="448000.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3"/>
    <x v="1"/>
    <s v="ADQUISICION DE KITS PARA PRACTICAS CON EXTINTORES "/>
    <s v="002"/>
    <s v="GR"/>
    <s v="01"/>
    <s v="EQ"/>
    <s v="001"/>
    <s v="E02"/>
    <s v="I"/>
    <n v="429310121"/>
    <x v="1"/>
    <n v="7500"/>
    <n v="0"/>
    <n v="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APACITACION ESPECIALIZADA EN EL EXTERIOR PARA EL PERSONAL OPERATIVO DEL CBDMQ"/>
    <s v="002"/>
    <s v="GR"/>
    <s v="01"/>
    <s v="FE"/>
    <s v="003"/>
    <s v="E01"/>
    <s v="I"/>
    <n v="9290000125"/>
    <x v="11"/>
    <n v="400000"/>
    <n v="0"/>
    <n v="0"/>
    <n v="0"/>
    <n v="0"/>
    <n v="0"/>
    <n v="0"/>
    <n v="0"/>
    <n v="0"/>
    <n v="0"/>
    <n v="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ENTRENAMIENTO PARA EL ANALISIS DE ESTRES DE VOZ CVSA PARA PRUEBAS DE CONTROL Y CONFIANZA"/>
    <s v="002"/>
    <s v="GR"/>
    <s v="01"/>
    <s v="FE"/>
    <s v="003"/>
    <s v="E02"/>
    <s v="I"/>
    <m/>
    <x v="11"/>
    <n v="7500"/>
    <n v="0"/>
    <n v="0"/>
    <n v="0"/>
    <n v="0"/>
    <n v="0"/>
    <n v="7500"/>
    <n v="0"/>
    <n v="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APACITACION NORMA NFPA 1500 Y 1521"/>
    <s v="002"/>
    <s v="GR"/>
    <s v="01"/>
    <s v="FE"/>
    <s v="003"/>
    <s v="E03"/>
    <s v="I"/>
    <m/>
    <x v="11"/>
    <n v="7200"/>
    <n v="0"/>
    <n v="0"/>
    <n v="0"/>
    <n v="0"/>
    <n v="0"/>
    <n v="0"/>
    <n v="0"/>
    <n v="0"/>
    <n v="0"/>
    <n v="0"/>
    <n v="0"/>
    <n v="0"/>
    <n v="0"/>
    <n v="0"/>
    <n v="0"/>
    <n v="7200"/>
    <n v="0"/>
    <n v="0"/>
    <n v="720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3"/>
    <x v="1"/>
    <s v="ADQUISICION DE MUÑECO DE ARRASTRE PARA PRUEBAS BOMBERILES"/>
    <s v="002"/>
    <s v="GR"/>
    <s v="01"/>
    <s v="EQ"/>
    <s v="001"/>
    <s v="E03"/>
    <s v="I"/>
    <n v="385200011"/>
    <x v="1"/>
    <n v="7500"/>
    <n v="0"/>
    <n v="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0"/>
    <x v="1"/>
    <s v="ADQUISICION DE EQUIPO DE ATENCION DE APH PARA CAPACITACION"/>
    <s v="002"/>
    <s v="GR"/>
    <s v="01"/>
    <s v="AR"/>
    <s v="006"/>
    <s v="E01"/>
    <s v="I"/>
    <m/>
    <x v="1"/>
    <n v="194992.07"/>
    <n v="0"/>
    <n v="0"/>
    <n v="0"/>
    <n v="0"/>
    <n v="0"/>
    <n v="194992.07"/>
    <n v="0"/>
    <n v="0"/>
    <n v="0"/>
    <n v="0"/>
    <n v="194992.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0"/>
    <x v="1"/>
    <s v="ADQUISICION DE BUSES PARA EL CBDMQ"/>
    <s v="002"/>
    <s v="GR"/>
    <s v="01"/>
    <s v="AR"/>
    <s v="006"/>
    <s v="E02"/>
    <s v="I"/>
    <m/>
    <x v="3"/>
    <n v="331250.01"/>
    <n v="0"/>
    <n v="0"/>
    <n v="0"/>
    <n v="0"/>
    <n v="0"/>
    <n v="331250.01"/>
    <n v="0"/>
    <n v="0"/>
    <n v="0"/>
    <n v="0"/>
    <n v="0"/>
    <n v="0"/>
    <n v="331250.01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0"/>
    <x v="1"/>
    <s v="ADQUISICION DE BUSES PARA EL CBDMQ (VIGENCIA TECNOLOGICA)"/>
    <s v="002"/>
    <s v="GR"/>
    <s v="01"/>
    <s v="AR"/>
    <s v="006"/>
    <s v="E02"/>
    <s v="I"/>
    <m/>
    <x v="3"/>
    <n v="4480"/>
    <n v="4000"/>
    <n v="4000"/>
    <n v="4000"/>
    <n v="4000"/>
    <n v="0"/>
    <n v="4480"/>
    <n v="0"/>
    <n v="0"/>
    <n v="0"/>
    <n v="0"/>
    <n v="0"/>
    <n v="0"/>
    <n v="448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0"/>
    <x v="1"/>
    <s v="CAPACITACION ESPECIALIZADA PARA EL PERSONAL OPERATIVO DEL CBDMQ"/>
    <s v="002"/>
    <s v="GR"/>
    <s v="01"/>
    <s v="AR"/>
    <s v="006"/>
    <s v="E03"/>
    <s v="I"/>
    <m/>
    <x v="11"/>
    <n v="379500"/>
    <n v="0"/>
    <n v="0"/>
    <n v="0"/>
    <n v="0"/>
    <n v="0"/>
    <n v="379500"/>
    <n v="0"/>
    <n v="0"/>
    <n v="0"/>
    <n v="0"/>
    <n v="0"/>
    <n v="0"/>
    <n v="37950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0"/>
    <x v="1"/>
    <s v="CURSO EN EL AREA CIENCIAS DE LA TIERRA"/>
    <s v="002"/>
    <s v="GR"/>
    <s v="01"/>
    <s v="AR"/>
    <s v="006"/>
    <s v="E04"/>
    <s v="I"/>
    <m/>
    <x v="11"/>
    <n v="11278.2"/>
    <n v="0"/>
    <n v="0"/>
    <n v="0"/>
    <n v="0"/>
    <n v="0"/>
    <n v="0"/>
    <n v="0"/>
    <n v="11278.2"/>
    <n v="0"/>
    <n v="0"/>
    <n v="0"/>
    <n v="0"/>
    <n v="11278.2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0"/>
    <x v="1"/>
    <s v="CURSO DE GERENCIA Y GESTION ADMINISTRATIVA PARA ASCENSOS"/>
    <s v="002"/>
    <s v="GR"/>
    <s v="01"/>
    <s v="AR"/>
    <s v="006"/>
    <s v="E05"/>
    <s v="I"/>
    <m/>
    <x v="11"/>
    <n v="39500"/>
    <n v="0"/>
    <n v="0"/>
    <n v="0"/>
    <n v="0"/>
    <n v="0"/>
    <n v="39500"/>
    <n v="0"/>
    <n v="0"/>
    <n v="0"/>
    <n v="0"/>
    <n v="0"/>
    <n v="0"/>
    <n v="3950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0"/>
    <x v="1"/>
    <s v="CERTIFICACION CARGA EXTERNA EN HELICOPTERO"/>
    <s v="002"/>
    <s v="GR"/>
    <s v="01"/>
    <s v="AR"/>
    <s v="006"/>
    <s v="E06"/>
    <s v="I"/>
    <m/>
    <x v="11"/>
    <n v="99000"/>
    <n v="0"/>
    <n v="0"/>
    <n v="0"/>
    <n v="0"/>
    <n v="0"/>
    <n v="99000"/>
    <n v="0"/>
    <n v="0"/>
    <n v="0"/>
    <n v="0"/>
    <n v="0"/>
    <n v="0"/>
    <n v="9900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0"/>
    <x v="1"/>
    <s v="PROGRAMA DE ATENCION PREHOSPITALARIA AVANZADA"/>
    <s v="002"/>
    <s v="GR"/>
    <s v="01"/>
    <s v="AR"/>
    <s v="006"/>
    <s v="E07"/>
    <s v="I"/>
    <m/>
    <x v="11"/>
    <n v="49999"/>
    <n v="0"/>
    <n v="0"/>
    <n v="0"/>
    <n v="0"/>
    <n v="0"/>
    <n v="49999"/>
    <n v="4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JORGE SANCHEZ"/>
    <x v="0"/>
    <x v="1"/>
    <s v="CURSO DE FORMACION Y CAPACITACION_x000a_AVANZADA PARA EL PERSONAL DE PILOTOS DEL CBDMQ"/>
    <s v="002"/>
    <s v="GR"/>
    <s v="01"/>
    <s v="AR"/>
    <s v="006"/>
    <s v="E08"/>
    <s v="I"/>
    <m/>
    <x v="11"/>
    <n v="91223.45"/>
    <n v="0"/>
    <n v="0"/>
    <n v="0"/>
    <n v="0"/>
    <n v="0"/>
    <n v="91223.45"/>
    <n v="0"/>
    <n v="0"/>
    <n v="0"/>
    <n v="0"/>
    <n v="0"/>
    <n v="0"/>
    <n v="0"/>
    <n v="0"/>
    <n v="0"/>
    <n v="0"/>
    <n v="0"/>
    <n v="0"/>
    <n v="91223.45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URSO MODELADO 3D"/>
    <s v="002"/>
    <s v="GR"/>
    <s v="01"/>
    <s v="FE"/>
    <s v="003"/>
    <s v="E04"/>
    <s v="I"/>
    <m/>
    <x v="11"/>
    <n v="4800"/>
    <n v="0"/>
    <n v="0"/>
    <n v="0"/>
    <n v="0"/>
    <n v="0"/>
    <n v="0"/>
    <n v="0"/>
    <n v="0"/>
    <n v="0"/>
    <n v="0"/>
    <n v="0"/>
    <n v="0"/>
    <n v="0"/>
    <n v="4800"/>
    <n v="0"/>
    <n v="0"/>
    <n v="480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URSO ELECTRONICA"/>
    <s v="002"/>
    <s v="GR"/>
    <s v="01"/>
    <s v="FE"/>
    <s v="003"/>
    <s v="E05"/>
    <s v="I"/>
    <m/>
    <x v="11"/>
    <n v="3950"/>
    <n v="0"/>
    <n v="0"/>
    <n v="0"/>
    <n v="0"/>
    <n v="0"/>
    <n v="0"/>
    <n v="0"/>
    <n v="0"/>
    <n v="0"/>
    <n v="0"/>
    <n v="0"/>
    <n v="0"/>
    <n v="0"/>
    <n v="3950"/>
    <n v="0"/>
    <n v="0"/>
    <n v="395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URSO DE FOTOGRAFIA PROFESIONAL APLICADA A IMAGENES CON DRONES"/>
    <s v="002"/>
    <s v="GR"/>
    <s v="01"/>
    <s v="FE"/>
    <s v="003"/>
    <s v="E06"/>
    <s v="I"/>
    <m/>
    <x v="11"/>
    <n v="6720"/>
    <n v="0"/>
    <n v="0"/>
    <n v="0"/>
    <n v="0"/>
    <n v="0"/>
    <n v="0"/>
    <n v="0"/>
    <n v="0"/>
    <n v="0"/>
    <n v="0"/>
    <n v="0"/>
    <n v="0"/>
    <n v="0"/>
    <n v="6720"/>
    <n v="0"/>
    <n v="0"/>
    <n v="672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URSO DE COMBATE AEREO INCENDIOS FORESTALES "/>
    <s v="002"/>
    <s v="GR"/>
    <s v="01"/>
    <s v="FE"/>
    <s v="003"/>
    <s v="E07"/>
    <s v="I"/>
    <m/>
    <x v="11"/>
    <n v="30000"/>
    <n v="0"/>
    <n v="0"/>
    <n v="0"/>
    <n v="0"/>
    <n v="0"/>
    <n v="0"/>
    <n v="0"/>
    <n v="30000"/>
    <n v="0"/>
    <n v="0"/>
    <n v="3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URSO TERMOGRAFIA"/>
    <s v="002"/>
    <s v="GR"/>
    <s v="01"/>
    <s v="FE"/>
    <s v="003"/>
    <s v="E08"/>
    <s v="I"/>
    <m/>
    <x v="11"/>
    <n v="7500"/>
    <n v="0"/>
    <n v="0"/>
    <n v="0"/>
    <n v="0"/>
    <n v="0"/>
    <n v="0"/>
    <n v="0"/>
    <n v="0"/>
    <n v="0"/>
    <n v="7500"/>
    <n v="0"/>
    <n v="0"/>
    <n v="750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URSO DE OPERACIONES PERSONAL ATENCION PREHOSPITALARIA"/>
    <s v="002"/>
    <s v="GR"/>
    <s v="01"/>
    <s v="FE"/>
    <s v="003"/>
    <s v="E09"/>
    <s v="I"/>
    <m/>
    <x v="11"/>
    <n v="3780"/>
    <n v="0"/>
    <n v="0"/>
    <n v="0"/>
    <n v="0"/>
    <n v="0"/>
    <n v="0"/>
    <n v="0"/>
    <n v="0"/>
    <n v="0"/>
    <n v="0"/>
    <n v="0"/>
    <n v="0"/>
    <n v="0"/>
    <n v="3780"/>
    <n v="0"/>
    <n v="0"/>
    <n v="378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URSO PARA HABILITACION DE INSTRUCTORES DE VUELO VALIDADO POR DGAC"/>
    <s v="002"/>
    <s v="GR"/>
    <s v="01"/>
    <s v="FE"/>
    <s v="003"/>
    <s v="E10"/>
    <s v="I"/>
    <m/>
    <x v="11"/>
    <n v="20000"/>
    <n v="0"/>
    <n v="0"/>
    <n v="0"/>
    <n v="0"/>
    <n v="0"/>
    <n v="0"/>
    <n v="0"/>
    <n v="0"/>
    <n v="0"/>
    <n v="0"/>
    <n v="0"/>
    <n v="0"/>
    <n v="0"/>
    <n v="20000"/>
    <n v="0"/>
    <n v="0"/>
    <n v="2000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URSO DE INGLES TECNICO PARA EL PERSONAL PARAMEDICO DE LA DAB"/>
    <s v="002"/>
    <s v="GR"/>
    <s v="01"/>
    <s v="FE"/>
    <s v="003"/>
    <s v="E11"/>
    <s v="I"/>
    <m/>
    <x v="11"/>
    <n v="30000"/>
    <n v="0"/>
    <n v="0"/>
    <n v="0"/>
    <n v="0"/>
    <n v="0"/>
    <n v="0"/>
    <n v="0"/>
    <n v="0"/>
    <n v="0"/>
    <n v="0"/>
    <n v="0"/>
    <n v="0"/>
    <n v="0"/>
    <n v="0"/>
    <n v="0"/>
    <n v="30000"/>
    <n v="0"/>
    <n v="0"/>
    <n v="3000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URSO DE FORMACION Y CAPACITACION DE MECANICOS DE HELICOPTEROS"/>
    <s v="002"/>
    <s v="GR"/>
    <s v="01"/>
    <s v="FE"/>
    <s v="003"/>
    <s v="E12"/>
    <s v="I"/>
    <m/>
    <x v="11"/>
    <n v="50000"/>
    <n v="0"/>
    <n v="0"/>
    <n v="0"/>
    <n v="0"/>
    <n v="0"/>
    <n v="0"/>
    <n v="0"/>
    <n v="0"/>
    <n v="0"/>
    <n v="0"/>
    <n v="0"/>
    <n v="0"/>
    <n v="0"/>
    <n v="50000"/>
    <n v="0"/>
    <n v="0"/>
    <n v="0"/>
    <n v="0"/>
    <n v="0"/>
    <n v="0"/>
    <n v="0"/>
    <n v="0"/>
    <n v="0"/>
    <n v="0"/>
    <n v="0"/>
    <n v="0"/>
    <n v="0"/>
    <n v="0"/>
    <n v="5000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APACITACION SISTEMAS ELECTRICOS CLASE 1 ANTIEXPLOSION"/>
    <s v="002"/>
    <s v="GR"/>
    <s v="01"/>
    <s v="FE"/>
    <s v="003"/>
    <s v="E13"/>
    <s v="I"/>
    <m/>
    <x v="11"/>
    <n v="10357.58"/>
    <n v="0"/>
    <n v="0"/>
    <n v="0"/>
    <n v="0"/>
    <n v="0"/>
    <n v="0"/>
    <n v="0"/>
    <n v="0"/>
    <n v="0"/>
    <n v="0"/>
    <n v="0"/>
    <n v="0"/>
    <n v="0"/>
    <n v="0"/>
    <n v="0"/>
    <n v="10357.58"/>
    <n v="0"/>
    <n v="0"/>
    <n v="0"/>
    <n v="0"/>
    <n v="0"/>
    <n v="0"/>
    <n v="0"/>
    <n v="0"/>
    <n v="10357.58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JORGE SANCHEZ"/>
    <x v="4"/>
    <x v="1"/>
    <s v="CERTIFICACION NFPA EN LAS NORMAS NFPA 13,25,72 y 600"/>
    <s v="002"/>
    <s v="GR"/>
    <s v="01"/>
    <s v="FE"/>
    <s v="003"/>
    <s v="E14"/>
    <s v="I"/>
    <m/>
    <x v="11"/>
    <n v="219856"/>
    <n v="0"/>
    <n v="0"/>
    <n v="0"/>
    <n v="0"/>
    <n v="0"/>
    <n v="0"/>
    <n v="0"/>
    <n v="0"/>
    <n v="0"/>
    <n v="219856"/>
    <n v="0"/>
    <n v="0"/>
    <n v="0"/>
    <n v="0"/>
    <n v="0"/>
    <n v="0"/>
    <n v="219856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ANA MARIA CORRAL"/>
    <x v="4"/>
    <x v="2"/>
    <s v="FORTALECIMIENTO DE LAS CAPACIDADES COMUNICACIONALES DE VOCEROS INSTITUCIONALES"/>
    <s v="002"/>
    <s v="GR"/>
    <s v="01"/>
    <s v="FE"/>
    <s v="003"/>
    <s v="C01"/>
    <s v="I"/>
    <n v="929000014"/>
    <x v="11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15000"/>
    <n v="0"/>
    <n v="0"/>
    <n v="0"/>
    <n v="0"/>
    <n v="1500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NA MARIA CORRAL"/>
    <x v="0"/>
    <x v="2"/>
    <s v="CONTRATACION DE UNA AGENCIA DE PUBLICIDAD PARA GESTIONAR LA PUBLICACION DE ANUNCIOS INSTITUCIONALES EN MEDIOS DE COMUNICACION MASIVOS, NO TRADICIONALES Y DIGITALES"/>
    <s v="002"/>
    <s v="GR"/>
    <s v="01"/>
    <s v="AR"/>
    <s v="006"/>
    <s v="C01"/>
    <s v="I"/>
    <n v="836100011"/>
    <x v="12"/>
    <n v="113250"/>
    <n v="0"/>
    <n v="0"/>
    <n v="0"/>
    <n v="0"/>
    <n v="0"/>
    <n v="113250"/>
    <n v="0"/>
    <n v="0"/>
    <n v="0"/>
    <n v="0"/>
    <n v="0"/>
    <n v="0"/>
    <n v="11325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ADQUISICION DE AREONAVES NO TRIPULADAS, SENSORES,ACCESORIOS Y REPUESTOS"/>
    <s v="002"/>
    <s v="GR"/>
    <s v="01"/>
    <s v="EQ"/>
    <s v="001"/>
    <s v="A01"/>
    <s v="I"/>
    <s v="482200014"/>
    <x v="1"/>
    <n v="77552.800000000003"/>
    <n v="0"/>
    <n v="0"/>
    <n v="0"/>
    <n v="0"/>
    <n v="0"/>
    <n v="0"/>
    <n v="0"/>
    <n v="0"/>
    <n v="0"/>
    <n v="0"/>
    <n v="0"/>
    <n v="77552.800000000003"/>
    <n v="0"/>
    <n v="0"/>
    <n v="0"/>
    <n v="0"/>
    <n v="77552.800000000003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ADQUISICION DE AREONAVES NO TRIPULADAS, SENSORES,ACCESORIOS Y REPUESTOS"/>
    <s v="002"/>
    <s v="GR"/>
    <s v="01"/>
    <s v="EQ"/>
    <s v="001"/>
    <s v="A01"/>
    <s v="I"/>
    <s v="482200014"/>
    <x v="13"/>
    <n v="9447.2000000000007"/>
    <n v="0"/>
    <n v="0"/>
    <n v="0"/>
    <n v="0"/>
    <n v="0"/>
    <n v="0"/>
    <n v="0"/>
    <n v="0"/>
    <n v="0"/>
    <n v="0"/>
    <n v="0"/>
    <n v="9447.2000000000007"/>
    <n v="0"/>
    <n v="0"/>
    <n v="0"/>
    <n v="0"/>
    <n v="9447.2000000000007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ADQUISICION DE ESTACIONES METEROLOGICAS"/>
    <s v="002"/>
    <s v="GR"/>
    <s v="01"/>
    <s v="EQ"/>
    <s v="001"/>
    <s v="A02"/>
    <s v="I"/>
    <s v="482120029"/>
    <x v="1"/>
    <n v="20000"/>
    <n v="0"/>
    <n v="0"/>
    <n v="0"/>
    <n v="0"/>
    <n v="0"/>
    <n v="0"/>
    <n v="0"/>
    <n v="0"/>
    <n v="0"/>
    <n v="0"/>
    <n v="0"/>
    <n v="20000"/>
    <n v="0"/>
    <n v="0"/>
    <n v="0"/>
    <n v="0"/>
    <n v="2000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ADQUISICION DE GRUA DE ENTRENAMIENTO DE RESCATE AEREO"/>
    <s v="002"/>
    <s v="GR"/>
    <s v="01"/>
    <s v="EQ"/>
    <s v="001"/>
    <s v="A03"/>
    <s v="I"/>
    <s v="435200311"/>
    <x v="1"/>
    <n v="7502"/>
    <n v="0"/>
    <n v="0"/>
    <n v="0"/>
    <n v="0"/>
    <n v="0"/>
    <n v="0"/>
    <n v="0"/>
    <n v="7502"/>
    <n v="0"/>
    <n v="0"/>
    <n v="0"/>
    <n v="0"/>
    <n v="0"/>
    <n v="0"/>
    <n v="7502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ADQUISICION DE GANCHO Y PUNTO DE ANCLAJE PARA CARGA EXTERNA PARA HELICOPTERO A109K2 (CARGO HOOK)"/>
    <s v="002"/>
    <s v="GR"/>
    <s v="01"/>
    <s v="EQ"/>
    <s v="001"/>
    <s v="A04"/>
    <s v="I"/>
    <s v="429921712"/>
    <x v="1"/>
    <n v="160000"/>
    <n v="0"/>
    <n v="0"/>
    <n v="0"/>
    <n v="0"/>
    <n v="0"/>
    <n v="0"/>
    <n v="0"/>
    <n v="0"/>
    <n v="0"/>
    <n v="160000"/>
    <n v="0"/>
    <n v="0"/>
    <n v="0"/>
    <n v="0"/>
    <n v="0"/>
    <n v="0"/>
    <n v="0"/>
    <n v="0"/>
    <n v="16000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ADQUISICION DE DISPOSITIVOS PARA CARGA EXTERNA PARA HELICOPTERO A109K2"/>
    <s v="002"/>
    <s v="GR"/>
    <s v="01"/>
    <s v="EQ"/>
    <s v="001"/>
    <s v="A05"/>
    <s v="I"/>
    <s v="442170313"/>
    <x v="14"/>
    <n v="200000"/>
    <n v="0"/>
    <n v="0"/>
    <n v="0"/>
    <n v="0"/>
    <n v="0"/>
    <n v="0"/>
    <n v="0"/>
    <n v="0"/>
    <n v="0"/>
    <n v="0"/>
    <n v="0"/>
    <n v="0"/>
    <n v="0"/>
    <n v="0"/>
    <n v="0"/>
    <n v="200000"/>
    <n v="0"/>
    <n v="0"/>
    <n v="0"/>
    <n v="0"/>
    <n v="0"/>
    <n v="0"/>
    <n v="20000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ADQUISICION DE UNIDAD DE PODER PORTATIL Y EQUIPO PARA LIMPIEZA DE COMPRESORES DE MOTORES PARA HELICOPTERO A109K2"/>
    <s v="002"/>
    <s v="GR"/>
    <s v="01"/>
    <s v="EQ"/>
    <s v="001"/>
    <s v="A06"/>
    <s v="I"/>
    <s v="496400911"/>
    <x v="1"/>
    <n v="19530"/>
    <n v="0"/>
    <n v="0"/>
    <n v="0"/>
    <n v="0"/>
    <n v="0"/>
    <n v="0"/>
    <n v="0"/>
    <n v="19530"/>
    <n v="0"/>
    <n v="0"/>
    <n v="0"/>
    <n v="0"/>
    <n v="0"/>
    <n v="0"/>
    <n v="1953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ADQUISICION MODULO 4 PARA EL MOTOR DE LA AERONAVE A109K2"/>
    <s v="002"/>
    <s v="GR"/>
    <s v="01"/>
    <s v="EQ"/>
    <s v="001"/>
    <s v="A07"/>
    <s v="I"/>
    <s v="496400911"/>
    <x v="14"/>
    <n v="120000"/>
    <n v="0"/>
    <n v="0"/>
    <n v="0"/>
    <n v="0"/>
    <n v="0"/>
    <n v="0"/>
    <n v="0"/>
    <n v="0"/>
    <n v="0"/>
    <n v="0"/>
    <n v="0"/>
    <n v="120000"/>
    <n v="60000"/>
    <n v="0"/>
    <n v="0"/>
    <n v="0"/>
    <n v="6000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ADQUISICION DE EQUIPO SHORT HAUL PARA HELICOPTERO A109K2"/>
    <s v="002"/>
    <s v="GR"/>
    <s v="01"/>
    <s v="EQ"/>
    <s v="001"/>
    <s v="A08"/>
    <s v="I"/>
    <s v="442170313"/>
    <x v="14"/>
    <n v="70000"/>
    <n v="0"/>
    <n v="0"/>
    <n v="0"/>
    <n v="0"/>
    <n v="0"/>
    <n v="0"/>
    <n v="0"/>
    <n v="0"/>
    <n v="0"/>
    <n v="0"/>
    <n v="0"/>
    <n v="0"/>
    <n v="0"/>
    <n v="70000"/>
    <n v="0"/>
    <n v="0"/>
    <n v="0"/>
    <n v="0"/>
    <n v="0"/>
    <n v="0"/>
    <n v="0"/>
    <n v="0"/>
    <n v="7000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ADQUISICION DE MORRAL PARA TRANSPORTE DE AERONAVES NO TRIPULADAS EN AREAS AGRESTES"/>
    <s v="002"/>
    <s v="GR"/>
    <s v="01"/>
    <s v="EQ"/>
    <s v="001"/>
    <s v="A09"/>
    <s v="I"/>
    <s v="392150114"/>
    <x v="15"/>
    <n v="4500"/>
    <n v="0"/>
    <n v="0"/>
    <n v="0"/>
    <n v="0"/>
    <n v="0"/>
    <n v="0"/>
    <n v="0"/>
    <n v="4500"/>
    <n v="0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EQUIPO DE MONITOREO Y CONTROL DE CARGA EXTERNA"/>
    <s v="002"/>
    <s v="GR"/>
    <s v="01"/>
    <s v="EQ"/>
    <s v="001"/>
    <s v="A10"/>
    <s v="I"/>
    <s v="473130016"/>
    <x v="16"/>
    <n v="4300"/>
    <n v="0"/>
    <n v="0"/>
    <n v="0"/>
    <n v="0"/>
    <n v="0"/>
    <n v="0"/>
    <n v="0"/>
    <n v="4300"/>
    <n v="0"/>
    <n v="0"/>
    <n v="0"/>
    <n v="0"/>
    <n v="430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EQUIPO DE MONITOREO Y CONTROL DE CARGA EXTERNA"/>
    <s v="002"/>
    <s v="GR"/>
    <s v="01"/>
    <s v="EQ"/>
    <s v="001"/>
    <s v="A10"/>
    <s v="I"/>
    <s v="473130016"/>
    <x v="1"/>
    <n v="2950"/>
    <n v="0"/>
    <n v="0"/>
    <n v="0"/>
    <n v="0"/>
    <n v="0"/>
    <n v="0"/>
    <n v="0"/>
    <n v="2950"/>
    <n v="0"/>
    <n v="0"/>
    <n v="0"/>
    <n v="0"/>
    <n v="295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EQUIPO DE MONITOREO Y CONTROL DE CARGA EXTERNA"/>
    <s v="002"/>
    <s v="GR"/>
    <s v="01"/>
    <s v="EQ"/>
    <s v="001"/>
    <s v="A10"/>
    <s v="I"/>
    <s v="473130016"/>
    <x v="0"/>
    <n v="0"/>
    <n v="50"/>
    <n v="50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EQUIPOS PARA EVACUACION AEROMEDICA EN AERONAVES"/>
    <s v="002"/>
    <s v="GR"/>
    <s v="01"/>
    <s v="AR"/>
    <s v="006"/>
    <s v="A01"/>
    <s v="I"/>
    <m/>
    <x v="17"/>
    <n v="102740"/>
    <n v="0"/>
    <n v="0"/>
    <n v="0"/>
    <n v="0"/>
    <n v="0"/>
    <n v="102740"/>
    <n v="0"/>
    <n v="0"/>
    <n v="0"/>
    <n v="0"/>
    <n v="0"/>
    <n v="0"/>
    <n v="0"/>
    <n v="0"/>
    <n v="10274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EQUIPOS PARA EVACUACION AEROMEDICA EN AERONAVES (VIGENCIA TECNOLOGICA)"/>
    <s v="002"/>
    <s v="GR"/>
    <s v="01"/>
    <s v="AR"/>
    <s v="006"/>
    <s v="A01"/>
    <s v="I"/>
    <m/>
    <x v="0"/>
    <n v="3850"/>
    <n v="3850"/>
    <n v="3850"/>
    <n v="3850"/>
    <n v="3850"/>
    <n v="0"/>
    <n v="3850"/>
    <n v="0"/>
    <n v="0"/>
    <n v="0"/>
    <n v="0"/>
    <n v="0"/>
    <n v="0"/>
    <n v="0"/>
    <n v="0"/>
    <n v="385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EQUIPOS PARA OPERACIONES HELITACTICAS"/>
    <s v="002"/>
    <s v="GR"/>
    <s v="01"/>
    <s v="AR"/>
    <s v="006"/>
    <s v="A02"/>
    <s v="I"/>
    <m/>
    <x v="1"/>
    <n v="37414.019999999997"/>
    <n v="0"/>
    <n v="0"/>
    <n v="0"/>
    <n v="0"/>
    <n v="0"/>
    <n v="37414.019999999997"/>
    <n v="0"/>
    <n v="0"/>
    <n v="37414.0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EQUIPOS PARA OPERACIONES HELITACTICAS"/>
    <s v="002"/>
    <s v="GR"/>
    <s v="01"/>
    <s v="AR"/>
    <s v="006"/>
    <s v="A02"/>
    <s v="I"/>
    <m/>
    <x v="13"/>
    <n v="3600"/>
    <n v="0"/>
    <n v="0"/>
    <n v="0"/>
    <n v="0"/>
    <n v="0"/>
    <n v="3600"/>
    <n v="0"/>
    <n v="0"/>
    <n v="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CASCOS PARA RESCATISTAS Y PILOTOS DE LA DAB"/>
    <s v="002"/>
    <s v="GR"/>
    <s v="01"/>
    <s v="AR"/>
    <s v="006"/>
    <s v="A03"/>
    <s v="I"/>
    <m/>
    <x v="1"/>
    <n v="73912"/>
    <n v="0"/>
    <n v="0"/>
    <n v="0"/>
    <n v="0"/>
    <n v="0"/>
    <n v="73912"/>
    <n v="0"/>
    <n v="0"/>
    <n v="0"/>
    <n v="0"/>
    <n v="0"/>
    <n v="0"/>
    <n v="73912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UN EQUIPO DE CORRECCION DE VIBRACIONES PARA EL HELICOPTERO A109K2 DEL CBDMQ"/>
    <s v="002"/>
    <s v="GR"/>
    <s v="01"/>
    <s v="AR"/>
    <s v="006"/>
    <s v="A04"/>
    <s v="I"/>
    <m/>
    <x v="1"/>
    <n v="39463.199999999997"/>
    <n v="0"/>
    <n v="0"/>
    <n v="0"/>
    <n v="0"/>
    <n v="0"/>
    <n v="39463.199999999997"/>
    <n v="39463.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EQUIPOS PARA OPERACIONES SAR"/>
    <s v="002"/>
    <s v="GR"/>
    <s v="01"/>
    <s v="AR"/>
    <s v="006"/>
    <s v="A05"/>
    <s v="I"/>
    <m/>
    <x v="1"/>
    <n v="21360"/>
    <n v="0"/>
    <n v="0"/>
    <n v="0"/>
    <n v="0"/>
    <n v="0"/>
    <n v="21360"/>
    <n v="0"/>
    <n v="0"/>
    <n v="21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EQUIPOS PARA OPERACIONES SAR"/>
    <s v="002"/>
    <s v="GR"/>
    <s v="01"/>
    <s v="AR"/>
    <s v="006"/>
    <s v="A05"/>
    <s v="I"/>
    <m/>
    <x v="13"/>
    <n v="1850"/>
    <n v="0"/>
    <n v="0"/>
    <n v="0"/>
    <n v="0"/>
    <n v="0"/>
    <n v="1850"/>
    <n v="0"/>
    <n v="0"/>
    <n v="1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EQUIPOS PARA OPERACIONES SAR"/>
    <s v="002"/>
    <s v="GR"/>
    <s v="01"/>
    <s v="AR"/>
    <s v="006"/>
    <s v="A05"/>
    <s v="I"/>
    <m/>
    <x v="15"/>
    <n v="3696"/>
    <n v="0"/>
    <n v="0"/>
    <n v="0"/>
    <n v="0"/>
    <n v="0"/>
    <n v="3696"/>
    <n v="0"/>
    <n v="0"/>
    <n v="36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EQUIPOS PARA OPERACIONES SAR"/>
    <s v="002"/>
    <s v="GR"/>
    <s v="01"/>
    <s v="AR"/>
    <s v="006"/>
    <s v="A05"/>
    <s v="I"/>
    <m/>
    <x v="6"/>
    <n v="7374"/>
    <n v="0"/>
    <n v="0"/>
    <n v="0"/>
    <n v="0"/>
    <n v="0"/>
    <n v="7374"/>
    <n v="0"/>
    <n v="0"/>
    <n v="73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EQUIPOS PARA OPERACIONES SAR"/>
    <s v="002"/>
    <s v="GR"/>
    <s v="01"/>
    <s v="AR"/>
    <s v="006"/>
    <s v="A05"/>
    <s v="I"/>
    <m/>
    <x v="18"/>
    <n v="11194"/>
    <n v="0"/>
    <n v="0"/>
    <n v="0"/>
    <n v="0"/>
    <n v="0"/>
    <n v="11194"/>
    <n v="0"/>
    <n v="0"/>
    <n v="111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3"/>
    <x v="3"/>
    <s v="ADQUISICION DE PRENDAS DE PROTECCION DE VUELO"/>
    <s v="002"/>
    <s v="GR"/>
    <s v="01"/>
    <s v="EQ"/>
    <s v="001"/>
    <s v="A11"/>
    <s v="I"/>
    <m/>
    <x v="15"/>
    <n v="33948"/>
    <n v="0"/>
    <n v="0"/>
    <n v="0"/>
    <n v="0"/>
    <n v="0"/>
    <n v="33948"/>
    <n v="0"/>
    <n v="0"/>
    <n v="0"/>
    <n v="0"/>
    <n v="3394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MILTON ANDRADE"/>
    <x v="0"/>
    <x v="3"/>
    <s v="ADQUISICION DE UNA UNIDAD DE PODER EXTENO PARA AERONAVE DEL CBDMQ"/>
    <s v="002"/>
    <s v="GR"/>
    <s v="01"/>
    <s v="AR"/>
    <s v="006"/>
    <s v="A06"/>
    <s v="I"/>
    <m/>
    <x v="1"/>
    <n v="38638.639999999999"/>
    <n v="0"/>
    <n v="0"/>
    <n v="0"/>
    <n v="0"/>
    <n v="0"/>
    <n v="38638.639999999999"/>
    <n v="0"/>
    <n v="0"/>
    <n v="0"/>
    <n v="0"/>
    <n v="0"/>
    <n v="0"/>
    <n v="0"/>
    <n v="0"/>
    <n v="0"/>
    <n v="0"/>
    <n v="0"/>
    <n v="0"/>
    <n v="0"/>
    <n v="0"/>
    <n v="38638.639999999999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CAMARAS TERMICAS"/>
    <s v="002"/>
    <s v="GR"/>
    <s v="01"/>
    <s v="EQ"/>
    <s v="001"/>
    <s v="O01"/>
    <s v="I"/>
    <s v="482650311"/>
    <x v="1"/>
    <n v="196574.56"/>
    <n v="0"/>
    <n v="0"/>
    <n v="0"/>
    <n v="0"/>
    <n v="0"/>
    <n v="0"/>
    <n v="0"/>
    <n v="0"/>
    <n v="0"/>
    <n v="0"/>
    <n v="0"/>
    <n v="0"/>
    <n v="0"/>
    <n v="0"/>
    <n v="0"/>
    <n v="196574.56"/>
    <n v="0"/>
    <n v="0"/>
    <n v="0"/>
    <n v="0"/>
    <n v="0"/>
    <n v="0"/>
    <n v="0"/>
    <n v="0"/>
    <n v="0"/>
    <n v="0"/>
    <n v="0"/>
    <n v="0"/>
    <n v="196574.56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RENOVACION DE HERRAMIENTAS Y ACCESORIOS CONTRA INCENDIOS"/>
    <s v="002"/>
    <s v="GR"/>
    <s v="01"/>
    <s v="EQ"/>
    <s v="001"/>
    <s v="O02"/>
    <s v="I"/>
    <s v="4292100118"/>
    <x v="13"/>
    <n v="20993.279999999999"/>
    <n v="0"/>
    <n v="0"/>
    <n v="0"/>
    <n v="0"/>
    <n v="0"/>
    <n v="0"/>
    <n v="0"/>
    <n v="0"/>
    <n v="0"/>
    <n v="0"/>
    <n v="0"/>
    <n v="0"/>
    <n v="0"/>
    <n v="20993.279999999999"/>
    <n v="0"/>
    <n v="0"/>
    <n v="0"/>
    <n v="0"/>
    <n v="0"/>
    <n v="0"/>
    <n v="0"/>
    <n v="0"/>
    <n v="0"/>
    <n v="0"/>
    <n v="0"/>
    <n v="0"/>
    <n v="0"/>
    <n v="0"/>
    <n v="20993.279999999999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RENOVACION DE HERRAMIENTAS Y ACCESORIOS CONTRA INCENDIOS"/>
    <s v="002"/>
    <s v="GR"/>
    <s v="01"/>
    <s v="EQ"/>
    <s v="001"/>
    <s v="O02"/>
    <s v="I"/>
    <s v="4292100118"/>
    <x v="18"/>
    <n v="78728.5"/>
    <n v="0"/>
    <n v="0"/>
    <n v="0"/>
    <n v="0"/>
    <n v="0"/>
    <n v="0"/>
    <n v="0"/>
    <n v="0"/>
    <n v="0"/>
    <n v="0"/>
    <n v="0"/>
    <n v="0"/>
    <n v="0"/>
    <n v="78728.5"/>
    <n v="0"/>
    <n v="0"/>
    <n v="0"/>
    <n v="0"/>
    <n v="0"/>
    <n v="0"/>
    <n v="0"/>
    <n v="0"/>
    <n v="0"/>
    <n v="0"/>
    <n v="0"/>
    <n v="0"/>
    <n v="0"/>
    <n v="0"/>
    <n v="78728.5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RENOVACION DE HERRAMIENTAS Y ACCESORIOS CONTRA INCENDIOS"/>
    <s v="002"/>
    <s v="GR"/>
    <s v="01"/>
    <s v="EQ"/>
    <s v="001"/>
    <s v="O02"/>
    <s v="I"/>
    <s v="4292100118"/>
    <x v="19"/>
    <n v="548301.6"/>
    <n v="0"/>
    <n v="0"/>
    <n v="0"/>
    <n v="0"/>
    <n v="0"/>
    <n v="0"/>
    <n v="0"/>
    <n v="0"/>
    <n v="0"/>
    <n v="0"/>
    <n v="0"/>
    <n v="0"/>
    <n v="0"/>
    <n v="548301.6"/>
    <n v="0"/>
    <n v="0"/>
    <n v="0"/>
    <n v="0"/>
    <n v="0"/>
    <n v="0"/>
    <n v="0"/>
    <n v="0"/>
    <n v="0"/>
    <n v="0"/>
    <n v="0"/>
    <n v="0"/>
    <n v="0"/>
    <n v="0"/>
    <n v="548301.6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RENOVACION DE HERRAMIENTAS Y ACCESORIOS CONTRA INCENDIOS"/>
    <s v="002"/>
    <s v="GR"/>
    <s v="01"/>
    <s v="EQ"/>
    <s v="001"/>
    <s v="O02"/>
    <s v="I"/>
    <s v="4292100118"/>
    <x v="14"/>
    <n v="618063.6"/>
    <n v="0"/>
    <n v="0"/>
    <n v="0"/>
    <n v="0"/>
    <n v="0"/>
    <n v="0"/>
    <n v="0"/>
    <n v="0"/>
    <n v="0"/>
    <n v="0"/>
    <n v="0"/>
    <n v="0"/>
    <n v="0"/>
    <n v="618063.6"/>
    <n v="0"/>
    <n v="0"/>
    <n v="0"/>
    <n v="0"/>
    <n v="0"/>
    <n v="0"/>
    <n v="0"/>
    <n v="0"/>
    <n v="0"/>
    <n v="0"/>
    <n v="0"/>
    <n v="0"/>
    <n v="0"/>
    <n v="0"/>
    <n v="618063.6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CASCOS URBANO FORESTALES"/>
    <s v="002"/>
    <s v="GR"/>
    <s v="01"/>
    <s v="EQ"/>
    <s v="001"/>
    <s v="O03"/>
    <s v="I"/>
    <s v="369700017"/>
    <x v="1"/>
    <n v="500000"/>
    <n v="500000"/>
    <n v="0"/>
    <n v="0"/>
    <n v="0"/>
    <n v="0"/>
    <n v="0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0"/>
    <n v="0"/>
    <n v="50000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CAN PARA BUSQUEDA Y LOCALIZACION"/>
    <s v="002"/>
    <s v="GR"/>
    <s v="01"/>
    <s v="EQ"/>
    <s v="001"/>
    <s v="O04"/>
    <s v="I"/>
    <s v="021290311"/>
    <x v="20"/>
    <n v="6000"/>
    <n v="0"/>
    <n v="0"/>
    <n v="0"/>
    <n v="0"/>
    <n v="0"/>
    <n v="0"/>
    <n v="0"/>
    <n v="0"/>
    <n v="0"/>
    <n v="6000"/>
    <n v="0"/>
    <n v="0"/>
    <n v="0"/>
    <n v="0"/>
    <n v="0"/>
    <n v="0"/>
    <n v="0"/>
    <n v="0"/>
    <n v="600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OVEROLES PARA EL PERSONAL OPERATIVO"/>
    <s v="002"/>
    <s v="GR"/>
    <s v="01"/>
    <s v="EQ"/>
    <s v="001"/>
    <s v="O05"/>
    <s v="I"/>
    <s v="NO PAC"/>
    <x v="15"/>
    <n v="772560"/>
    <n v="0"/>
    <n v="0"/>
    <n v="0"/>
    <n v="0"/>
    <n v="0"/>
    <n v="0"/>
    <n v="0"/>
    <n v="0"/>
    <n v="0"/>
    <n v="0"/>
    <n v="0"/>
    <n v="0"/>
    <n v="0"/>
    <n v="772560"/>
    <n v="0"/>
    <n v="0"/>
    <n v="0"/>
    <n v="0"/>
    <n v="0"/>
    <n v="0"/>
    <n v="0"/>
    <n v="0"/>
    <n v="0"/>
    <n v="0"/>
    <n v="0"/>
    <n v="0"/>
    <n v="0"/>
    <n v="0"/>
    <n v="77256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 HERRAMIENTAS Y EQUIPOS PARA EL COMBATE DE INCENDIOS FORESTALES"/>
    <s v="002"/>
    <s v="GR"/>
    <s v="01"/>
    <s v="EQ"/>
    <s v="001"/>
    <s v="O06"/>
    <s v="I"/>
    <s v="4292100118"/>
    <x v="15"/>
    <n v="18200"/>
    <n v="18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00"/>
    <n v="0"/>
    <n v="0"/>
    <n v="0"/>
    <n v="0"/>
    <n v="0"/>
    <n v="0"/>
    <n v="1820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 HERRAMIENTAS Y EQUIPOS PARA EL COMBATE DE INCENDIOS FORESTALES"/>
    <s v="002"/>
    <s v="GR"/>
    <s v="01"/>
    <s v="EQ"/>
    <s v="001"/>
    <s v="O06"/>
    <s v="I"/>
    <s v="4292100118"/>
    <x v="18"/>
    <n v="17780"/>
    <n v="177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80"/>
    <n v="0"/>
    <n v="0"/>
    <n v="0"/>
    <n v="0"/>
    <n v="0"/>
    <n v="0"/>
    <n v="1778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 HERRAMIENTAS Y EQUIPOS PARA EL COMBATE DE INCENDIOS FORESTALES"/>
    <s v="002"/>
    <s v="GR"/>
    <s v="01"/>
    <s v="EQ"/>
    <s v="001"/>
    <s v="O06"/>
    <s v="I"/>
    <s v="4292100118"/>
    <x v="1"/>
    <n v="49532"/>
    <n v="495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32"/>
    <n v="0"/>
    <n v="0"/>
    <n v="0"/>
    <n v="0"/>
    <n v="0"/>
    <n v="0"/>
    <n v="49532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 HERRAMIENTAS Y EQUIPOS PARA EL COMBATE DE INCENDIOS FORESTALES"/>
    <s v="002"/>
    <s v="GR"/>
    <s v="01"/>
    <s v="EQ"/>
    <s v="001"/>
    <s v="O06"/>
    <s v="I"/>
    <s v="4292100118"/>
    <x v="19"/>
    <n v="42336"/>
    <n v="423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336"/>
    <n v="0"/>
    <n v="0"/>
    <n v="0"/>
    <n v="0"/>
    <n v="0"/>
    <n v="0"/>
    <n v="42336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MAQUINAS DE DESCONTAMINACION PARA EQUIPOS DE PROTECCION PERSONAL"/>
    <s v="002"/>
    <s v="GR"/>
    <s v="01"/>
    <s v="EQ"/>
    <s v="001"/>
    <s v="O07"/>
    <s v="I"/>
    <s v="439310112"/>
    <x v="1"/>
    <n v="0"/>
    <n v="149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MAQUINAS DE DESCONTAMINACION PARA EQUIPOS DE PROTECCION PERSONAL"/>
    <s v="002"/>
    <s v="GR"/>
    <s v="01"/>
    <s v="EQ"/>
    <s v="001"/>
    <s v="O07"/>
    <s v="I"/>
    <s v="439310112"/>
    <x v="21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MANGUERAS PARA COMBATE DE INCENDIOS EN TUNELES"/>
    <s v="002"/>
    <s v="GR"/>
    <s v="01"/>
    <s v="EQ"/>
    <s v="001"/>
    <s v="O08"/>
    <s v="I"/>
    <s v="279981012"/>
    <x v="13"/>
    <n v="70000"/>
    <n v="0"/>
    <n v="0"/>
    <n v="0"/>
    <n v="0"/>
    <n v="0"/>
    <n v="0"/>
    <n v="0"/>
    <n v="0"/>
    <n v="0"/>
    <n v="0"/>
    <n v="0"/>
    <n v="0"/>
    <n v="0"/>
    <n v="0"/>
    <n v="0"/>
    <n v="70000"/>
    <n v="0"/>
    <n v="0"/>
    <n v="0"/>
    <n v="0"/>
    <n v="0"/>
    <n v="0"/>
    <n v="0"/>
    <n v="0"/>
    <n v="0"/>
    <n v="0"/>
    <n v="0"/>
    <n v="0"/>
    <n v="7000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S DE DIAGNOSTICO MEDICO"/>
    <s v="002"/>
    <s v="GR"/>
    <s v="01"/>
    <s v="EQ"/>
    <s v="001"/>
    <s v="O09"/>
    <s v="I"/>
    <s v="481500217"/>
    <x v="17"/>
    <n v="72000"/>
    <n v="0"/>
    <n v="0"/>
    <n v="0"/>
    <n v="0"/>
    <n v="0"/>
    <n v="0"/>
    <n v="0"/>
    <n v="0"/>
    <n v="0"/>
    <n v="0"/>
    <n v="0"/>
    <n v="0"/>
    <n v="0"/>
    <n v="0"/>
    <n v="0"/>
    <n v="0"/>
    <n v="0"/>
    <n v="72000"/>
    <n v="0"/>
    <n v="0"/>
    <n v="0"/>
    <n v="0"/>
    <n v="7200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S DE DIAGNOSTICO MEDICO"/>
    <s v="002"/>
    <s v="GR"/>
    <s v="01"/>
    <s v="EQ"/>
    <s v="001"/>
    <s v="O09"/>
    <s v="I"/>
    <s v="481500217"/>
    <x v="0"/>
    <n v="0"/>
    <n v="6000"/>
    <n v="6000"/>
    <n v="6000"/>
    <n v="6000"/>
    <n v="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S DE DIAGNOSTICO MEDICO"/>
    <s v="002"/>
    <s v="GR"/>
    <s v="01"/>
    <s v="EQ"/>
    <s v="001"/>
    <s v="O09"/>
    <s v="I"/>
    <s v="481500217"/>
    <x v="6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0"/>
    <n v="0"/>
    <n v="0"/>
    <n v="0"/>
    <n v="400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BOTAS DE RESCATE PARA EL PERSONAL OPERATIVO"/>
    <s v="002"/>
    <s v="GR"/>
    <s v="01"/>
    <s v="EQ"/>
    <s v="001"/>
    <s v="O10"/>
    <s v="I"/>
    <s v="293100016"/>
    <x v="15"/>
    <n v="0"/>
    <n v="6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CAPUCHAS DE PROTECCION (MONJAS) PARA EL PERSONAL OPERATIVO"/>
    <s v="002"/>
    <s v="GR"/>
    <s v="01"/>
    <s v="EQ"/>
    <s v="001"/>
    <s v="O11"/>
    <s v="I"/>
    <s v="282500033"/>
    <x v="15"/>
    <n v="78000"/>
    <n v="0"/>
    <n v="0"/>
    <n v="0"/>
    <n v="0"/>
    <n v="0"/>
    <n v="0"/>
    <n v="0"/>
    <n v="0"/>
    <n v="0"/>
    <n v="0"/>
    <n v="0"/>
    <n v="0"/>
    <n v="0"/>
    <n v="0"/>
    <n v="0"/>
    <n v="0"/>
    <n v="0"/>
    <n v="78000"/>
    <n v="0"/>
    <n v="0"/>
    <n v="0"/>
    <n v="0"/>
    <n v="0"/>
    <n v="0"/>
    <n v="0"/>
    <n v="0"/>
    <n v="0"/>
    <n v="0"/>
    <n v="7800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PRENDAS DE PROTECCION PARA EL GRUPO USAR"/>
    <s v="002"/>
    <s v="GR"/>
    <s v="01"/>
    <s v="EQ"/>
    <s v="001"/>
    <s v="O12"/>
    <s v="I"/>
    <s v="282500033"/>
    <x v="15"/>
    <n v="60000"/>
    <n v="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"/>
    <n v="0"/>
    <n v="0"/>
    <n v="0"/>
    <n v="0"/>
    <n v="0"/>
    <n v="0"/>
    <n v="0"/>
    <n v="0"/>
    <n v="6000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COMPLEMENTOS PARA EL CAMPAMENTO DEL GRUPO USAR"/>
    <s v="002"/>
    <s v="GR"/>
    <s v="01"/>
    <s v="EQ"/>
    <s v="001"/>
    <s v="O13"/>
    <s v="I"/>
    <m/>
    <x v="14"/>
    <n v="0"/>
    <n v="4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BOTAS PARA RESCATE DE MEDIA Y ALTA MONTAÑA"/>
    <s v="002"/>
    <s v="GR"/>
    <s v="01"/>
    <s v="EQ"/>
    <s v="001"/>
    <s v="O14"/>
    <s v="I"/>
    <s v="293100012"/>
    <x v="15"/>
    <n v="21000"/>
    <n v="21000"/>
    <n v="0"/>
    <n v="0"/>
    <n v="0"/>
    <n v="0"/>
    <n v="0"/>
    <n v="0"/>
    <n v="0"/>
    <n v="0"/>
    <n v="0"/>
    <n v="0"/>
    <n v="0"/>
    <n v="0"/>
    <n v="0"/>
    <n v="0"/>
    <n v="0"/>
    <n v="0"/>
    <n v="21000"/>
    <n v="0"/>
    <n v="0"/>
    <n v="0"/>
    <n v="0"/>
    <n v="0"/>
    <n v="0"/>
    <n v="0"/>
    <n v="0"/>
    <n v="0"/>
    <n v="0"/>
    <n v="2100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 DE RESCATE ACUATICO "/>
    <s v="002"/>
    <s v="GR"/>
    <s v="01"/>
    <s v="EQ"/>
    <s v="001"/>
    <s v="O15"/>
    <s v="I"/>
    <s v="362701217"/>
    <x v="15"/>
    <n v="0"/>
    <n v="75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 DE RESCATE ACUATICO "/>
    <s v="002"/>
    <s v="GR"/>
    <s v="01"/>
    <s v="EQ"/>
    <s v="001"/>
    <s v="O15"/>
    <s v="I"/>
    <s v="362701217"/>
    <x v="18"/>
    <n v="0"/>
    <n v="97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 DE RESCATE ACUATICO "/>
    <s v="002"/>
    <s v="GR"/>
    <s v="01"/>
    <s v="EQ"/>
    <s v="001"/>
    <s v="O15"/>
    <s v="I"/>
    <s v="362701217"/>
    <x v="22"/>
    <n v="0"/>
    <n v="8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 DE RESCATE ACUATICO "/>
    <s v="002"/>
    <s v="GR"/>
    <s v="01"/>
    <s v="EQ"/>
    <s v="001"/>
    <s v="O15"/>
    <s v="I"/>
    <s v="362701217"/>
    <x v="1"/>
    <n v="0"/>
    <n v="4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 ELECTRICO PARA RESCATE EN ACCIDENTES SUBTERRANEOS EN EL METRO DE QUITO"/>
    <s v="002"/>
    <s v="GR"/>
    <s v="01"/>
    <s v="EQ"/>
    <s v="001"/>
    <s v="O16"/>
    <s v="I"/>
    <s v="442170312"/>
    <x v="1"/>
    <n v="275000"/>
    <n v="275000"/>
    <n v="0"/>
    <n v="0"/>
    <n v="0"/>
    <n v="0"/>
    <n v="0"/>
    <n v="0"/>
    <n v="0"/>
    <n v="0"/>
    <n v="0"/>
    <n v="0"/>
    <n v="0"/>
    <n v="0"/>
    <n v="0"/>
    <n v="0"/>
    <n v="0"/>
    <n v="0"/>
    <n v="275000"/>
    <n v="0"/>
    <n v="0"/>
    <n v="0"/>
    <n v="0"/>
    <n v="0"/>
    <n v="0"/>
    <n v="0"/>
    <n v="0"/>
    <n v="0"/>
    <n v="0"/>
    <n v="27500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S Y ACCESORIOS PARA RESCATE EN ALTURAS PARA LAS UNIDADES DE RESCATE URBANO"/>
    <s v="002"/>
    <s v="GR"/>
    <s v="01"/>
    <s v="EQ"/>
    <s v="001"/>
    <s v="O17"/>
    <s v="I"/>
    <m/>
    <x v="13"/>
    <n v="60000"/>
    <n v="0"/>
    <n v="0"/>
    <n v="0"/>
    <n v="0"/>
    <n v="0"/>
    <n v="0"/>
    <n v="0"/>
    <n v="0"/>
    <n v="0"/>
    <n v="0"/>
    <n v="0"/>
    <n v="0"/>
    <n v="0"/>
    <n v="0"/>
    <n v="0"/>
    <n v="60000"/>
    <n v="0"/>
    <n v="0"/>
    <n v="0"/>
    <n v="0"/>
    <n v="0"/>
    <n v="0"/>
    <n v="0"/>
    <n v="0"/>
    <n v="0"/>
    <n v="0"/>
    <n v="6000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S Y ACCESORIOS PARA RESCATE EN ALTURAS PARA LAS UNIDADES DE RESCATE URBANO"/>
    <s v="002"/>
    <s v="GR"/>
    <s v="01"/>
    <s v="EQ"/>
    <s v="001"/>
    <s v="O17"/>
    <s v="I"/>
    <m/>
    <x v="6"/>
    <n v="50000"/>
    <n v="0"/>
    <n v="0"/>
    <n v="0"/>
    <n v="0"/>
    <n v="0"/>
    <n v="0"/>
    <n v="0"/>
    <n v="0"/>
    <n v="0"/>
    <n v="0"/>
    <n v="0"/>
    <n v="0"/>
    <n v="0"/>
    <n v="0"/>
    <n v="0"/>
    <n v="50000"/>
    <n v="0"/>
    <n v="0"/>
    <n v="0"/>
    <n v="0"/>
    <n v="0"/>
    <n v="0"/>
    <n v="0"/>
    <n v="0"/>
    <n v="0"/>
    <n v="0"/>
    <n v="5000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S Y ACCESORIOS PARA RESCATE EN ALTURAS PARA LAS UNIDADES DE RESCATE URBANO"/>
    <s v="002"/>
    <s v="GR"/>
    <s v="01"/>
    <s v="EQ"/>
    <s v="001"/>
    <s v="O17"/>
    <s v="I"/>
    <m/>
    <x v="18"/>
    <n v="17000"/>
    <n v="0"/>
    <n v="0"/>
    <n v="0"/>
    <n v="0"/>
    <n v="0"/>
    <n v="0"/>
    <n v="0"/>
    <n v="0"/>
    <n v="0"/>
    <n v="0"/>
    <n v="0"/>
    <n v="0"/>
    <n v="0"/>
    <n v="0"/>
    <n v="0"/>
    <n v="17000"/>
    <n v="0"/>
    <n v="0"/>
    <n v="0"/>
    <n v="0"/>
    <n v="0"/>
    <n v="0"/>
    <n v="0"/>
    <n v="0"/>
    <n v="0"/>
    <n v="0"/>
    <n v="1700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S DE BUSQUEDA Y LOCALIZACION"/>
    <s v="002"/>
    <s v="GR"/>
    <s v="01"/>
    <s v="EQ"/>
    <s v="001"/>
    <s v="O18"/>
    <s v="I"/>
    <m/>
    <x v="1"/>
    <n v="0"/>
    <n v="1205000"/>
    <n v="120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EQUIPOS DE RESCATE "/>
    <s v="002"/>
    <s v="GR"/>
    <s v="01"/>
    <s v="EQ"/>
    <s v="001"/>
    <s v="O19"/>
    <s v="I"/>
    <s v="NO PAC"/>
    <x v="1"/>
    <n v="507746.4"/>
    <n v="0"/>
    <n v="0"/>
    <n v="0"/>
    <n v="0"/>
    <n v="0"/>
    <n v="0"/>
    <n v="0"/>
    <n v="507746.4"/>
    <n v="0"/>
    <n v="0"/>
    <n v="0"/>
    <n v="0"/>
    <n v="0"/>
    <n v="0"/>
    <n v="0"/>
    <n v="0"/>
    <n v="0"/>
    <n v="0"/>
    <n v="0"/>
    <n v="0"/>
    <n v="0"/>
    <n v="0"/>
    <n v="507746.4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PRENDAS DE PROTECCION PARA RESCATE EN MEDIA Y ALTA MONTAÑA"/>
    <s v="002"/>
    <s v="GR"/>
    <s v="01"/>
    <s v="AR"/>
    <s v="006"/>
    <s v="O01"/>
    <s v="I"/>
    <s v="NO PAC"/>
    <x v="15"/>
    <n v="41465.300000000003"/>
    <n v="0"/>
    <n v="0"/>
    <n v="0"/>
    <n v="0"/>
    <n v="0"/>
    <n v="41465.300000000003"/>
    <n v="0"/>
    <n v="0"/>
    <n v="0"/>
    <n v="0"/>
    <n v="0"/>
    <n v="0"/>
    <n v="0"/>
    <n v="0"/>
    <n v="0"/>
    <n v="0"/>
    <n v="0"/>
    <n v="0"/>
    <n v="0"/>
    <n v="0"/>
    <n v="41465.300000000003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MOCHILAS TACTICAS FORESTALES Y REFUGIOS FORESTALES"/>
    <s v="002"/>
    <s v="GR"/>
    <s v="01"/>
    <s v="EQ"/>
    <s v="001"/>
    <s v="O20"/>
    <s v="I"/>
    <s v="NO PAC"/>
    <x v="15"/>
    <n v="1067640"/>
    <n v="0"/>
    <n v="0"/>
    <n v="0"/>
    <n v="0"/>
    <n v="0"/>
    <n v="0"/>
    <n v="0"/>
    <n v="0"/>
    <n v="0"/>
    <n v="1067640"/>
    <n v="0"/>
    <n v="0"/>
    <n v="0"/>
    <n v="0"/>
    <n v="0"/>
    <n v="0"/>
    <n v="0"/>
    <n v="0"/>
    <n v="0"/>
    <n v="0"/>
    <n v="0"/>
    <n v="0"/>
    <n v="0"/>
    <n v="0"/>
    <n v="106764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TRAJES NIVEL I PARA EL PERSONAL OPERATIVO"/>
    <s v="002"/>
    <s v="GR"/>
    <s v="01"/>
    <s v="EQ"/>
    <s v="001"/>
    <s v="O21"/>
    <s v="I"/>
    <s v="NO PAC"/>
    <x v="15"/>
    <n v="1499960.0000000002"/>
    <n v="0"/>
    <n v="0"/>
    <n v="0"/>
    <n v="0"/>
    <n v="0"/>
    <n v="0"/>
    <n v="0"/>
    <n v="1499960.0000000002"/>
    <n v="0"/>
    <n v="0"/>
    <n v="0"/>
    <n v="0"/>
    <n v="0"/>
    <n v="0"/>
    <n v="0"/>
    <n v="0"/>
    <n v="0"/>
    <n v="0"/>
    <n v="0"/>
    <n v="0"/>
    <n v="1499960.0000000002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ZAPATOS PARA TRABAJO DEL PERSONAL OPERATIVO"/>
    <s v="002"/>
    <s v="GR"/>
    <s v="01"/>
    <s v="EQ"/>
    <s v="001"/>
    <s v="O22"/>
    <s v="I"/>
    <s v="NO PAC"/>
    <x v="15"/>
    <n v="150000"/>
    <n v="0"/>
    <n v="0"/>
    <n v="0"/>
    <n v="0"/>
    <n v="0"/>
    <n v="0"/>
    <n v="0"/>
    <n v="1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PRENDAS DE PROTECCION PARA PERSONAL PRE HOSPITALARIO Y DE RESCATE PARA EVENTOS ADVERSOS"/>
    <s v="002"/>
    <s v="GR"/>
    <s v="01"/>
    <s v="EQ"/>
    <s v="001"/>
    <s v="O23"/>
    <s v="I"/>
    <s v="NO PAC"/>
    <x v="15"/>
    <n v="25000"/>
    <n v="0"/>
    <n v="0"/>
    <n v="0"/>
    <n v="0"/>
    <n v="0"/>
    <n v="0"/>
    <n v="0"/>
    <n v="0"/>
    <n v="0"/>
    <n v="25000"/>
    <n v="0"/>
    <n v="0"/>
    <n v="0"/>
    <n v="0"/>
    <n v="0"/>
    <n v="0"/>
    <n v="2500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MASCARAS FULL FACE CON CARTUCHOS"/>
    <s v="002"/>
    <s v="GR"/>
    <s v="01"/>
    <s v="EQ"/>
    <s v="001"/>
    <s v="O24"/>
    <s v="I"/>
    <s v="NO PAC"/>
    <x v="1"/>
    <n v="60000"/>
    <n v="0"/>
    <n v="0"/>
    <n v="0"/>
    <n v="0"/>
    <n v="0"/>
    <n v="0"/>
    <n v="0"/>
    <n v="0"/>
    <n v="0"/>
    <n v="60000"/>
    <n v="0"/>
    <n v="0"/>
    <n v="0"/>
    <n v="0"/>
    <n v="6000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MASCARAS FULL FACE CON CARTUCHOS"/>
    <s v="002"/>
    <s v="GR"/>
    <s v="01"/>
    <s v="EQ"/>
    <s v="001"/>
    <s v="O24"/>
    <s v="I"/>
    <s v="NO PAC"/>
    <x v="13"/>
    <n v="15000"/>
    <n v="0"/>
    <n v="0"/>
    <n v="0"/>
    <n v="0"/>
    <n v="0"/>
    <n v="0"/>
    <n v="0"/>
    <n v="0"/>
    <n v="0"/>
    <n v="15000"/>
    <n v="0"/>
    <n v="0"/>
    <n v="0"/>
    <n v="0"/>
    <n v="1500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ADQUISICION DE PRENDAS PARA EL GRUPO MOTORIZADO"/>
    <s v="002"/>
    <s v="GR"/>
    <s v="01"/>
    <s v="EQ"/>
    <s v="001"/>
    <s v="O25"/>
    <s v="I"/>
    <s v="NO PAC"/>
    <x v="15"/>
    <n v="70000"/>
    <n v="0"/>
    <n v="0"/>
    <n v="0"/>
    <n v="0"/>
    <n v="0"/>
    <n v="0"/>
    <n v="0"/>
    <n v="70000"/>
    <n v="0"/>
    <n v="0"/>
    <n v="0"/>
    <n v="0"/>
    <n v="0"/>
    <n v="0"/>
    <n v="0"/>
    <n v="0"/>
    <n v="0"/>
    <n v="0"/>
    <n v="0"/>
    <n v="0"/>
    <n v="7000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3"/>
    <x v="4"/>
    <s v="RENOVACION DEL SISTEMA TRASBASE DE OXIGENO MEDICINAL"/>
    <s v="002"/>
    <s v="GR"/>
    <s v="01"/>
    <s v="EQ"/>
    <s v="001"/>
    <s v="O26"/>
    <s v="I"/>
    <m/>
    <x v="1"/>
    <n v="0"/>
    <n v="1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AUTOBOMBA PARA EL CBDMQ"/>
    <s v="002"/>
    <s v="GR"/>
    <s v="01"/>
    <s v="VH"/>
    <s v="002"/>
    <s v="O01"/>
    <s v="I"/>
    <n v="491190111"/>
    <x v="3"/>
    <n v="0"/>
    <n v="52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CAMION LOGISTICO FORESTAL"/>
    <s v="002"/>
    <s v="GR"/>
    <s v="01"/>
    <s v="VH"/>
    <s v="002"/>
    <s v="O02"/>
    <s v="I"/>
    <s v="491140011"/>
    <x v="3"/>
    <n v="0"/>
    <n v="2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VEHICULOS ESPECIALES PARA INCENDIOS FORESTALES"/>
    <s v="002"/>
    <s v="GR"/>
    <s v="01"/>
    <s v="VH"/>
    <s v="002"/>
    <s v="O03"/>
    <s v="I"/>
    <n v="491130017"/>
    <x v="3"/>
    <n v="0"/>
    <n v="23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VEHICULOS PARA RESCATE EN MEDIA Y ALTA MONTAÑA "/>
    <s v="002"/>
    <s v="GR"/>
    <s v="01"/>
    <s v="VH"/>
    <s v="002"/>
    <s v="O04"/>
    <s v="I"/>
    <s v="491130015"/>
    <x v="3"/>
    <n v="1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"/>
    <n v="0"/>
    <n v="0"/>
    <n v="0"/>
    <n v="0"/>
    <n v="0"/>
    <n v="0"/>
    <n v="0"/>
    <n v="0"/>
    <n v="15000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VEHICULOS PARA RESCATE EN MEDIA Y ALTA MONTAÑA"/>
    <s v="002"/>
    <s v="GR"/>
    <s v="01"/>
    <s v="VH"/>
    <s v="002"/>
    <s v="O04"/>
    <s v="I"/>
    <s v="491130015"/>
    <x v="2"/>
    <n v="0"/>
    <n v="5000"/>
    <n v="5000"/>
    <n v="5000"/>
    <n v="500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AMBULANCIAS PARA LA ATENCION PREHOSPITARIA"/>
    <s v="002"/>
    <s v="GR"/>
    <s v="01"/>
    <s v="VH"/>
    <s v="002"/>
    <s v="O05"/>
    <s v="I"/>
    <s v="NO PAC"/>
    <x v="3"/>
    <n v="548214.30000000005"/>
    <n v="0"/>
    <n v="0"/>
    <n v="0"/>
    <n v="0"/>
    <n v="0"/>
    <n v="0"/>
    <n v="0"/>
    <n v="0"/>
    <n v="0"/>
    <n v="548214.30000000005"/>
    <n v="0"/>
    <n v="0"/>
    <n v="0"/>
    <n v="0"/>
    <n v="0"/>
    <n v="0"/>
    <n v="0"/>
    <n v="0"/>
    <n v="0"/>
    <n v="0"/>
    <n v="0"/>
    <n v="0"/>
    <n v="0"/>
    <n v="0"/>
    <n v="548214.30000000005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AMBULANCIAS PARA LA ATENCION PREHOSPITARIA"/>
    <s v="002"/>
    <s v="GR"/>
    <s v="01"/>
    <s v="VH"/>
    <s v="002"/>
    <s v="O05"/>
    <s v="I"/>
    <s v="NO PAC"/>
    <x v="2"/>
    <n v="6460"/>
    <n v="7750"/>
    <n v="7750"/>
    <n v="64600"/>
    <n v="7750"/>
    <n v="0"/>
    <n v="0"/>
    <n v="0"/>
    <n v="0"/>
    <n v="0"/>
    <n v="6460"/>
    <n v="0"/>
    <n v="0"/>
    <n v="0"/>
    <n v="0"/>
    <n v="0"/>
    <n v="0"/>
    <n v="0"/>
    <n v="0"/>
    <n v="0"/>
    <n v="0"/>
    <n v="0"/>
    <n v="0"/>
    <n v="0"/>
    <n v="0"/>
    <n v="646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AMBULANCIAS PARA LA ATENCION PREHOSPITARIA"/>
    <s v="002"/>
    <s v="GR"/>
    <s v="01"/>
    <s v="VH"/>
    <s v="002"/>
    <s v="O05"/>
    <s v="I"/>
    <s v="NO PAC"/>
    <x v="17"/>
    <n v="247710"/>
    <n v="0"/>
    <n v="0"/>
    <n v="0"/>
    <n v="0"/>
    <n v="0"/>
    <n v="0"/>
    <n v="0"/>
    <n v="0"/>
    <n v="0"/>
    <n v="247710"/>
    <n v="0"/>
    <n v="0"/>
    <n v="0"/>
    <n v="0"/>
    <n v="0"/>
    <n v="0"/>
    <n v="0"/>
    <n v="0"/>
    <n v="0"/>
    <n v="0"/>
    <n v="0"/>
    <n v="0"/>
    <n v="0"/>
    <n v="0"/>
    <n v="24771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AMBULANCIAS PARA LA ATENCION PREHOSPITARIA"/>
    <s v="002"/>
    <s v="GR"/>
    <s v="01"/>
    <s v="VH"/>
    <s v="002"/>
    <s v="O05"/>
    <s v="I"/>
    <s v="NO PAC"/>
    <x v="0"/>
    <n v="8152"/>
    <n v="8152"/>
    <n v="8152"/>
    <n v="0"/>
    <n v="0"/>
    <n v="0"/>
    <n v="0"/>
    <n v="0"/>
    <n v="0"/>
    <n v="0"/>
    <n v="8152"/>
    <n v="0"/>
    <n v="0"/>
    <n v="0"/>
    <n v="0"/>
    <n v="0"/>
    <n v="0"/>
    <n v="0"/>
    <n v="0"/>
    <n v="0"/>
    <n v="0"/>
    <n v="0"/>
    <n v="0"/>
    <n v="0"/>
    <n v="0"/>
    <n v="8152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VEHICULOS PARA RESCATE Y MATERIALES PELIGROSOS"/>
    <s v="002"/>
    <s v="GR"/>
    <s v="01"/>
    <s v="VH"/>
    <s v="002"/>
    <s v="O06"/>
    <s v="I"/>
    <s v="NO PAC"/>
    <x v="3"/>
    <n v="1673287.52"/>
    <n v="1789068.48"/>
    <n v="0"/>
    <n v="0"/>
    <n v="0"/>
    <n v="0"/>
    <n v="0"/>
    <n v="0"/>
    <n v="0"/>
    <n v="0"/>
    <n v="167328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3287.52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UNIDAD DE COMANDO DE INCIDENTES"/>
    <s v="002"/>
    <s v="GR"/>
    <s v="01"/>
    <s v="VH"/>
    <s v="002"/>
    <s v="O07"/>
    <s v="I"/>
    <s v="NO PAC"/>
    <x v="3"/>
    <n v="1160000"/>
    <n v="1360000"/>
    <n v="0"/>
    <n v="0"/>
    <n v="0"/>
    <n v="0"/>
    <n v="0"/>
    <n v="0"/>
    <n v="0"/>
    <n v="0"/>
    <n v="11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00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VEHICULOS DE INTERVENCION RAPIDA FORESTAL "/>
    <s v="002"/>
    <s v="GR"/>
    <s v="01"/>
    <s v="VH"/>
    <s v="002"/>
    <s v="O08"/>
    <s v="I"/>
    <s v="NO PAC"/>
    <x v="3"/>
    <n v="1018000"/>
    <n v="1018000"/>
    <n v="0"/>
    <n v="0"/>
    <n v="0"/>
    <n v="0"/>
    <n v="0"/>
    <n v="0"/>
    <n v="0"/>
    <n v="0"/>
    <n v="101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800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VEHICULOS CONTRA INCENDIOS"/>
    <s v="002"/>
    <s v="GR"/>
    <s v="01"/>
    <s v="VH"/>
    <s v="002"/>
    <s v="O09"/>
    <s v="I"/>
    <s v="NO PAC"/>
    <x v="3"/>
    <n v="3204800"/>
    <n v="3604800"/>
    <n v="0"/>
    <n v="0"/>
    <n v="0"/>
    <n v="0"/>
    <n v="0"/>
    <n v="0"/>
    <n v="0"/>
    <n v="0"/>
    <n v="3204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480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VEHICULOS DE SOPORTE LOGISTICO PARA COMBATE DE INCENDIOS Y DE RESCATE"/>
    <s v="002"/>
    <s v="GR"/>
    <s v="01"/>
    <s v="VH"/>
    <s v="002"/>
    <s v="O10"/>
    <s v="I"/>
    <s v="NO PAC"/>
    <x v="3"/>
    <n v="1900000"/>
    <n v="2100000"/>
    <n v="0"/>
    <n v="0"/>
    <n v="0"/>
    <n v="0"/>
    <n v="0"/>
    <n v="0"/>
    <n v="0"/>
    <n v="0"/>
    <n v="1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00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VEHICULO PARA LA UNIDAD DE RESCATE CANINO "/>
    <s v="002"/>
    <s v="GR"/>
    <s v="01"/>
    <s v="VH"/>
    <s v="002"/>
    <s v="O11"/>
    <s v="I"/>
    <s v="491130025"/>
    <x v="3"/>
    <n v="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FURGONETA DE CARGA PARA LA UNIDAD DE INNOVACION Y APOYO LOGISTICO"/>
    <s v="002"/>
    <s v="GR"/>
    <s v="01"/>
    <s v="VH"/>
    <s v="002"/>
    <s v="O12"/>
    <s v="I"/>
    <s v="491130022"/>
    <x v="3"/>
    <n v="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"/>
    <n v="0"/>
    <n v="0"/>
    <n v="0"/>
    <n v="0"/>
    <n v="0"/>
    <n v="0"/>
    <n v="0"/>
    <n v="0"/>
    <n v="4500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FURGONETA DE CARGA PARA LA UNIDAD DE INNOVACION Y APOYO LOGISTICO"/>
    <s v="002"/>
    <s v="GR"/>
    <s v="01"/>
    <s v="VH"/>
    <s v="002"/>
    <s v="O12"/>
    <s v="I"/>
    <s v="491130022"/>
    <x v="2"/>
    <n v="0"/>
    <n v="3000"/>
    <n v="3000"/>
    <n v="3000"/>
    <n v="3000"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HENRY SILVA"/>
    <x v="4"/>
    <x v="4"/>
    <s v="CERTIFICACION HERO PARA LA UNIDAD CANINA"/>
    <s v="002"/>
    <s v="GR"/>
    <s v="01"/>
    <s v="FE"/>
    <s v="003"/>
    <s v="O01"/>
    <s v="I"/>
    <m/>
    <x v="23"/>
    <n v="50400"/>
    <n v="0"/>
    <n v="0"/>
    <n v="0"/>
    <n v="0"/>
    <n v="0"/>
    <n v="0"/>
    <n v="0"/>
    <n v="0"/>
    <n v="0"/>
    <n v="0"/>
    <n v="0"/>
    <n v="50400"/>
    <n v="0"/>
    <n v="0"/>
    <n v="0"/>
    <n v="0"/>
    <n v="0"/>
    <n v="0"/>
    <n v="0"/>
    <n v="0"/>
    <n v="0"/>
    <n v="0"/>
    <n v="0"/>
    <n v="0"/>
    <n v="0"/>
    <n v="0"/>
    <n v="5040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CABEZAL"/>
    <s v="002"/>
    <s v="GR"/>
    <s v="01"/>
    <s v="VH"/>
    <s v="002"/>
    <s v="O13"/>
    <s v="I"/>
    <s v="NO PAC"/>
    <x v="3"/>
    <n v="160160"/>
    <n v="0"/>
    <n v="0"/>
    <n v="0"/>
    <n v="0"/>
    <n v="0"/>
    <n v="0"/>
    <n v="0"/>
    <n v="160160"/>
    <n v="0"/>
    <n v="0"/>
    <n v="0"/>
    <n v="0"/>
    <n v="0"/>
    <n v="0"/>
    <n v="16016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1"/>
    <x v="4"/>
    <s v="ADQUISICION DE CABEZAL (VIGENCIA TECNOLOGICA)"/>
    <s v="002"/>
    <s v="GR"/>
    <s v="01"/>
    <s v="VH"/>
    <s v="002"/>
    <s v="O13"/>
    <s v="I"/>
    <s v="NO PAC"/>
    <x v="2"/>
    <n v="1378.32"/>
    <n v="1723.68"/>
    <n v="1762.88"/>
    <n v="1663.2"/>
    <n v="638.40000000000009"/>
    <n v="0"/>
    <n v="1378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8.32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EQUIPOS DE RESPIRACION AUTONOMA "/>
    <s v="002"/>
    <s v="GR"/>
    <s v="01"/>
    <s v="AR"/>
    <s v="006"/>
    <s v="O02"/>
    <s v="I"/>
    <m/>
    <x v="1"/>
    <n v="1340555.75"/>
    <n v="0"/>
    <n v="0"/>
    <n v="0"/>
    <n v="0"/>
    <n v="0"/>
    <n v="1340555.75"/>
    <n v="0"/>
    <n v="0"/>
    <n v="0"/>
    <n v="0"/>
    <n v="0"/>
    <n v="0"/>
    <n v="1340555.75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EQUIPOS DE PROTECCION PERSONAL PARA MEDIA Y ALTA MONTAÑA"/>
    <s v="002"/>
    <s v="GR"/>
    <s v="01"/>
    <s v="AR"/>
    <s v="006"/>
    <s v="O03"/>
    <s v="I"/>
    <m/>
    <x v="15"/>
    <n v="17423.740000000002"/>
    <n v="0"/>
    <n v="0"/>
    <n v="0"/>
    <n v="0"/>
    <n v="0"/>
    <n v="17423.740000000002"/>
    <n v="0"/>
    <n v="0"/>
    <n v="0"/>
    <n v="0"/>
    <n v="0"/>
    <n v="0"/>
    <n v="17423.740000000002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EQUIPOS DE PROTECCION PERSONAL PARA MEDIA Y ALTA MONTAÑA"/>
    <s v="002"/>
    <s v="GR"/>
    <s v="01"/>
    <s v="AR"/>
    <s v="006"/>
    <s v="O03"/>
    <s v="I"/>
    <m/>
    <x v="13"/>
    <n v="6013.28"/>
    <n v="0"/>
    <n v="0"/>
    <n v="0"/>
    <n v="0"/>
    <n v="0"/>
    <n v="6013.28"/>
    <n v="0"/>
    <n v="0"/>
    <n v="0"/>
    <n v="0"/>
    <n v="0"/>
    <n v="0"/>
    <n v="6013.28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EQUIPOS DE PROTECCION PERSONAL PARA MEDIA Y ALTA MONTAÑA"/>
    <s v="002"/>
    <s v="GR"/>
    <s v="01"/>
    <s v="AR"/>
    <s v="006"/>
    <s v="O03"/>
    <s v="I"/>
    <m/>
    <x v="1"/>
    <n v="21208.65"/>
    <n v="0"/>
    <n v="0"/>
    <n v="0"/>
    <n v="0"/>
    <n v="0"/>
    <n v="21208.65"/>
    <n v="0"/>
    <n v="0"/>
    <n v="0"/>
    <n v="0"/>
    <n v="0"/>
    <n v="0"/>
    <n v="21208.65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EQUIPOS DE PROTECCION PERSONAL PARA MEDIA Y ALTA MONTAÑA"/>
    <s v="002"/>
    <s v="GR"/>
    <s v="01"/>
    <s v="AR"/>
    <s v="006"/>
    <s v="O03"/>
    <s v="I"/>
    <m/>
    <x v="18"/>
    <n v="827.05"/>
    <n v="0"/>
    <n v="0"/>
    <n v="0"/>
    <n v="0"/>
    <n v="0"/>
    <n v="827.05"/>
    <n v="0"/>
    <n v="0"/>
    <n v="0"/>
    <n v="0"/>
    <n v="0"/>
    <n v="0"/>
    <n v="827.05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RODILLERAS PARA EL GRUPO USAR Y GRUPO AEREO"/>
    <s v="002"/>
    <s v="GR"/>
    <s v="01"/>
    <s v="AR"/>
    <s v="006"/>
    <s v="O04"/>
    <s v="I"/>
    <m/>
    <x v="15"/>
    <n v="13920"/>
    <n v="0"/>
    <n v="0"/>
    <n v="0"/>
    <n v="0"/>
    <n v="0"/>
    <n v="13920"/>
    <n v="0"/>
    <n v="0"/>
    <n v="0"/>
    <n v="0"/>
    <n v="1392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EQUIPOS DE PROTECCION PERSONAL FORESTAL "/>
    <s v="002"/>
    <s v="GR"/>
    <s v="01"/>
    <s v="AR"/>
    <s v="006"/>
    <s v="O05"/>
    <s v="I"/>
    <m/>
    <x v="15"/>
    <n v="1154249.99"/>
    <n v="0"/>
    <n v="0"/>
    <n v="0"/>
    <n v="0"/>
    <n v="0"/>
    <n v="1154249.99"/>
    <n v="0"/>
    <n v="0"/>
    <n v="0"/>
    <n v="0"/>
    <n v="0"/>
    <n v="0"/>
    <n v="0"/>
    <n v="0"/>
    <n v="0"/>
    <n v="0"/>
    <n v="1154249.99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EQUIPOS PARA MATERIALES PELIGROSOS"/>
    <s v="002"/>
    <s v="GR"/>
    <s v="01"/>
    <s v="AR"/>
    <s v="006"/>
    <s v="O06"/>
    <s v="I"/>
    <m/>
    <x v="1"/>
    <n v="2700"/>
    <n v="0"/>
    <n v="0"/>
    <n v="0"/>
    <n v="0"/>
    <n v="0"/>
    <n v="2700"/>
    <n v="0"/>
    <n v="0"/>
    <n v="2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EQUIPOS PARA MATERIALES PELIGROSOS"/>
    <s v="002"/>
    <s v="GR"/>
    <s v="01"/>
    <s v="AR"/>
    <s v="006"/>
    <s v="O06"/>
    <s v="I"/>
    <m/>
    <x v="19"/>
    <n v="60349.999999999993"/>
    <n v="0"/>
    <n v="0"/>
    <n v="0"/>
    <n v="0"/>
    <n v="0"/>
    <n v="60349.999999999993"/>
    <n v="0"/>
    <n v="0"/>
    <n v="60349.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EQUIPOS PARA MATERIALES PELIGROSOS"/>
    <s v="002"/>
    <s v="GR"/>
    <s v="01"/>
    <s v="AR"/>
    <s v="006"/>
    <s v="O06"/>
    <s v="I"/>
    <m/>
    <x v="8"/>
    <n v="1440"/>
    <n v="0"/>
    <n v="0"/>
    <n v="0"/>
    <n v="0"/>
    <n v="0"/>
    <n v="1440"/>
    <n v="0"/>
    <n v="0"/>
    <n v="14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BOTAS PARA TRABAJOS EN ESTRUCTURAS COLAPSADAS"/>
    <s v="002"/>
    <s v="GR"/>
    <s v="01"/>
    <s v="AR"/>
    <s v="006"/>
    <s v="O07"/>
    <s v="I"/>
    <m/>
    <x v="15"/>
    <n v="36850"/>
    <n v="0"/>
    <n v="0"/>
    <n v="0"/>
    <n v="0"/>
    <n v="0"/>
    <n v="36850"/>
    <n v="0"/>
    <n v="0"/>
    <n v="0"/>
    <n v="0"/>
    <n v="0"/>
    <n v="0"/>
    <n v="3685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CASCOS PARA INCENDIOS ESTRUCTURALES"/>
    <s v="002"/>
    <s v="GR"/>
    <s v="01"/>
    <s v="AR"/>
    <s v="006"/>
    <s v="O08"/>
    <s v="I"/>
    <m/>
    <x v="1"/>
    <n v="1007154.9"/>
    <n v="0"/>
    <n v="0"/>
    <n v="0"/>
    <n v="0"/>
    <n v="0"/>
    <n v="1007154.9"/>
    <n v="0"/>
    <n v="0"/>
    <n v="0"/>
    <n v="0"/>
    <n v="0"/>
    <n v="0"/>
    <n v="0"/>
    <n v="0"/>
    <n v="0"/>
    <n v="0"/>
    <n v="0"/>
    <n v="0"/>
    <n v="0"/>
    <n v="0"/>
    <n v="1007154.9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GUANTES PARA MANEJO DE CUERDAS Y GUANTES PARA USO DE EQUIPOS"/>
    <s v="002"/>
    <s v="GR"/>
    <s v="01"/>
    <s v="AR"/>
    <s v="006"/>
    <s v="O09"/>
    <s v="I"/>
    <m/>
    <x v="15"/>
    <n v="310450.65999999997"/>
    <n v="0"/>
    <n v="0"/>
    <n v="0"/>
    <n v="0"/>
    <n v="0"/>
    <n v="310450.65999999997"/>
    <n v="0"/>
    <n v="0"/>
    <n v="0"/>
    <n v="0"/>
    <n v="0"/>
    <n v="0"/>
    <n v="310450.65999999997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EQUIPOS PARA LAS UNIDADES SANITARIAS DE ATENCION PREHOSPITALARIA DEL CBDMQ (VIGENCIA TECNOLOGICA)"/>
    <s v="002"/>
    <s v="GR"/>
    <s v="01"/>
    <s v="AR"/>
    <s v="006"/>
    <s v="O10"/>
    <s v="I"/>
    <m/>
    <x v="0"/>
    <n v="4950"/>
    <n v="4950"/>
    <n v="4950"/>
    <n v="0"/>
    <n v="0"/>
    <n v="0"/>
    <n v="4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EQUIPOS DE PROTECCION PERSONAL DE INCENDIOS ESTRUCTURALES  PARA EL PERSONAL OPERATIVO DEL CBDMQ"/>
    <s v="002"/>
    <s v="GR"/>
    <s v="01"/>
    <s v="AR"/>
    <s v="006"/>
    <s v="O11"/>
    <s v="I"/>
    <m/>
    <x v="15"/>
    <n v="2345873.39"/>
    <n v="0"/>
    <n v="0"/>
    <n v="0"/>
    <n v="0"/>
    <n v="0"/>
    <n v="2345873.39"/>
    <n v="0"/>
    <n v="0"/>
    <n v="0"/>
    <n v="0"/>
    <n v="0"/>
    <n v="0"/>
    <n v="0"/>
    <n v="0"/>
    <n v="0"/>
    <n v="0"/>
    <n v="0"/>
    <n v="0"/>
    <n v="2345873.39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 DE TRAJES Y ACCESORIOS PARA RESCATE SUBACUATICO"/>
    <s v="002"/>
    <s v="GR"/>
    <s v="01"/>
    <s v="AR"/>
    <s v="006"/>
    <s v="O12"/>
    <s v="I"/>
    <m/>
    <x v="15"/>
    <n v="8859.4399999999987"/>
    <n v="0"/>
    <n v="0"/>
    <n v="0"/>
    <n v="0"/>
    <n v="0"/>
    <n v="8859.4399999999987"/>
    <n v="0"/>
    <n v="0"/>
    <n v="0"/>
    <n v="0"/>
    <n v="8859.439999999998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 DE TRAJES Y ACCESORIOS PARA RESCATE SUBACUATICO"/>
    <s v="002"/>
    <s v="GR"/>
    <s v="01"/>
    <s v="AR"/>
    <s v="006"/>
    <s v="O12"/>
    <s v="I"/>
    <m/>
    <x v="13"/>
    <n v="4264.2"/>
    <n v="0"/>
    <n v="0"/>
    <n v="0"/>
    <n v="0"/>
    <n v="0"/>
    <n v="4264.2"/>
    <n v="0"/>
    <n v="0"/>
    <n v="0"/>
    <n v="0"/>
    <n v="4264.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 DE TRAJES Y ACCESORIOS PARA RESCATE SUBACUATICO"/>
    <s v="002"/>
    <s v="GR"/>
    <s v="01"/>
    <s v="AR"/>
    <s v="006"/>
    <s v="O12"/>
    <s v="I"/>
    <m/>
    <x v="1"/>
    <n v="38130.639999999999"/>
    <n v="0"/>
    <n v="0"/>
    <n v="0"/>
    <n v="0"/>
    <n v="0"/>
    <n v="38130.639999999999"/>
    <n v="0"/>
    <n v="0"/>
    <n v="0"/>
    <n v="0"/>
    <n v="38130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 DE TRAJES Y ACCESORIOS PARA RESCATE SUBACUATICO"/>
    <s v="002"/>
    <s v="GR"/>
    <s v="01"/>
    <s v="AR"/>
    <s v="006"/>
    <s v="O12"/>
    <s v="I"/>
    <m/>
    <x v="22"/>
    <n v="36745.719999999994"/>
    <n v="0"/>
    <n v="0"/>
    <n v="0"/>
    <n v="0"/>
    <n v="0"/>
    <n v="36745.719999999994"/>
    <n v="0"/>
    <n v="0"/>
    <n v="0"/>
    <n v="0"/>
    <n v="36745.71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MANTENIMIENTO EQUIPOS BIOMEDICOS (VIGENCIA TECNOLOGICA)"/>
    <s v="002"/>
    <s v="GR"/>
    <s v="01"/>
    <s v="AR"/>
    <s v="006"/>
    <s v="O13"/>
    <s v="I"/>
    <m/>
    <x v="0"/>
    <n v="4261.82"/>
    <n v="2130.91"/>
    <n v="0"/>
    <n v="0"/>
    <n v="0"/>
    <n v="0"/>
    <n v="426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1.82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HENRY SILVA"/>
    <x v="0"/>
    <x v="4"/>
    <s v="ADQUISICION DE CAMPAMENTO PARA EL GRUPO TACTICO FORESTAL"/>
    <s v="002"/>
    <s v="GR"/>
    <s v="01"/>
    <s v="AR"/>
    <s v="006"/>
    <s v="O14"/>
    <s v="I"/>
    <m/>
    <x v="1"/>
    <n v="633735.43999999994"/>
    <n v="0"/>
    <n v="0"/>
    <n v="0"/>
    <n v="0"/>
    <n v="0"/>
    <n v="633735.43999999994"/>
    <n v="0"/>
    <n v="0"/>
    <n v="0"/>
    <n v="0"/>
    <n v="0"/>
    <n v="0"/>
    <n v="0"/>
    <n v="0"/>
    <n v="0"/>
    <n v="0"/>
    <n v="633735.43999999994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0"/>
    <x v="0"/>
    <s v="ADQUISICION DE VEHICULOS PARA EL COMANDO DE EMERGENCIAS (VIGENCIA TECNOLOGICA)"/>
    <s v="002"/>
    <s v="GR"/>
    <s v="01"/>
    <s v="AR"/>
    <s v="006"/>
    <s v="D07"/>
    <s v="I"/>
    <m/>
    <x v="2"/>
    <n v="6089.1599999999989"/>
    <n v="8696.7499999999982"/>
    <n v="8720.8999999999978"/>
    <n v="9275.0299999999988"/>
    <n v="8975.2299999999977"/>
    <n v="0"/>
    <n v="6089.15999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9.1599999999989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0"/>
    <x v="0"/>
    <s v="ADQUISICION DE AUTOBOMBA PARA COMBATE DE INCENDIOS EN EL CENTRO HISTORICO (VIGENCIA TECNOLOGICA)"/>
    <s v="002"/>
    <s v="GR"/>
    <s v="01"/>
    <s v="AR"/>
    <s v="006"/>
    <s v="D08"/>
    <s v="I"/>
    <m/>
    <x v="2"/>
    <n v="4480"/>
    <n v="4480"/>
    <n v="4480"/>
    <n v="4480"/>
    <n v="4480"/>
    <n v="0"/>
    <n v="4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0"/>
    <x v="0"/>
    <s v="ADQUISICION DE MOBILIARIO PARA LAS DEPENDENCIAS DEL CBDMQ MEDIANTE CATALOGO ELECTRONICO"/>
    <s v="002"/>
    <s v="GR"/>
    <s v="01"/>
    <s v="AR"/>
    <s v="006"/>
    <s v="D09"/>
    <s v="I"/>
    <m/>
    <x v="7"/>
    <n v="29290.97"/>
    <n v="0"/>
    <n v="0"/>
    <n v="0"/>
    <n v="0"/>
    <n v="0"/>
    <n v="29290.97"/>
    <n v="0"/>
    <n v="0"/>
    <n v="0"/>
    <n v="0"/>
    <n v="0"/>
    <n v="0"/>
    <n v="29290.97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FERNANDO ORELLANA"/>
    <x v="0"/>
    <x v="0"/>
    <s v="ADQUISICION E INSTALACION DE CORTINAS PARA LAS DEPENDENCIAS DEL CBDMQ"/>
    <s v="002"/>
    <s v="GR"/>
    <s v="01"/>
    <s v="AR"/>
    <s v="006"/>
    <s v="D10"/>
    <s v="I"/>
    <m/>
    <x v="8"/>
    <n v="6988"/>
    <n v="0"/>
    <n v="0"/>
    <n v="0"/>
    <n v="0"/>
    <n v="0"/>
    <n v="6988"/>
    <n v="0"/>
    <n v="0"/>
    <n v="0"/>
    <n v="0"/>
    <n v="0"/>
    <n v="0"/>
    <n v="6988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VLADIMIR ALVEAR"/>
    <x v="1"/>
    <x v="5"/>
    <s v="ADQUISICION DE MOTOS ELECTRICAS PARA INSPECCIONES TECNICAS"/>
    <s v="002"/>
    <s v="GR"/>
    <s v="01"/>
    <s v="VH"/>
    <s v="002"/>
    <s v="P01"/>
    <s v="I"/>
    <n v="491130091"/>
    <x v="3"/>
    <n v="32144"/>
    <n v="0"/>
    <n v="0"/>
    <n v="0"/>
    <n v="0"/>
    <n v="0"/>
    <n v="0"/>
    <n v="0"/>
    <n v="0"/>
    <n v="0"/>
    <n v="0"/>
    <n v="0"/>
    <n v="0"/>
    <n v="0"/>
    <n v="0"/>
    <n v="0"/>
    <n v="32144"/>
    <n v="0"/>
    <n v="0"/>
    <n v="0"/>
    <n v="0"/>
    <n v="0"/>
    <n v="0"/>
    <n v="32144"/>
    <n v="0"/>
    <n v="0"/>
    <n v="0"/>
    <n v="0"/>
    <n v="0"/>
    <n v="0"/>
  </r>
  <r>
    <s v="GESTION DE RIESGOS"/>
    <s v="ATENCION DE EMERGENCIAS EN EL DMQ"/>
    <s v="VEHICULOS ESPECIALIZADOS PARA LA ATENCION DE EMERGENCIAS, REDUCCION DE RIESGOS DE DESASTRE Y OPERATIVIDAD DEL CBDMQ 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VLADIMIR ALVEAR"/>
    <x v="1"/>
    <x v="5"/>
    <s v="ADQUISICION DE MOTOS ELECTRICAS PARA INSPECCIONES TECNICAS "/>
    <s v="002"/>
    <s v="GR"/>
    <s v="01"/>
    <s v="VH"/>
    <s v="002"/>
    <s v="P01"/>
    <s v="I"/>
    <n v="491130091"/>
    <x v="2"/>
    <n v="448"/>
    <n v="448"/>
    <n v="448"/>
    <n v="448"/>
    <n v="448"/>
    <n v="0"/>
    <n v="0"/>
    <n v="0"/>
    <n v="0"/>
    <n v="0"/>
    <n v="0"/>
    <n v="0"/>
    <n v="0"/>
    <n v="0"/>
    <n v="0"/>
    <n v="0"/>
    <n v="448"/>
    <n v="0"/>
    <n v="0"/>
    <n v="0"/>
    <n v="0"/>
    <n v="0"/>
    <n v="0"/>
    <n v="0"/>
    <n v="0"/>
    <n v="0"/>
    <n v="0"/>
    <n v="0"/>
    <n v="0"/>
    <n v="448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x v="3"/>
    <x v="6"/>
    <s v="ADQUISICION DE EQUIPOS ODONTOLOGICOS DE IMAGENOLOGIA"/>
    <s v="002"/>
    <s v="GR"/>
    <s v="01"/>
    <s v="EQ"/>
    <s v="001"/>
    <s v="H01"/>
    <s v="I"/>
    <s v="481100016"/>
    <x v="24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16000"/>
    <n v="0"/>
    <n v="0"/>
    <n v="0"/>
    <n v="0"/>
    <n v="0"/>
    <n v="0"/>
    <n v="1600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x v="3"/>
    <x v="6"/>
    <s v="ADQUISICION DE EQUIPOS ODONTOLOGICOS DE IMAGENOLOGIA (VIGENCIA TECNOLOGICA)"/>
    <s v="002"/>
    <s v="GR"/>
    <s v="01"/>
    <s v="EQ"/>
    <s v="001"/>
    <s v="H01"/>
    <s v="I"/>
    <s v="481100016"/>
    <x v="0"/>
    <n v="0"/>
    <n v="1950"/>
    <n v="1950"/>
    <n v="1950"/>
    <n v="1950"/>
    <n v="1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x v="3"/>
    <x v="6"/>
    <s v="ADQUISICION DE EQUIPOS DE MEDICION DE SEGURIDAD Y SALUD OCUPACIONAL"/>
    <s v="002"/>
    <s v="GR"/>
    <s v="01"/>
    <s v="EQ"/>
    <s v="001"/>
    <s v="H02"/>
    <s v="I"/>
    <s v="4817001110"/>
    <x v="1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14000"/>
    <n v="0"/>
    <n v="0"/>
    <n v="0"/>
    <n v="0"/>
    <n v="1400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x v="3"/>
    <x v="6"/>
    <s v="ADQUISICION DE EQUIPOS ODONTOLOGICOS PARA EL NUEVO CENTRO MEDICO ODONTOLOGICO NORTE Y CENTROS MEDICOS ODONTOLOGICOS "/>
    <s v="002"/>
    <s v="GR"/>
    <s v="01"/>
    <s v="EQ"/>
    <s v="001"/>
    <s v="H03"/>
    <s v="I"/>
    <s v="NO PAC"/>
    <x v="24"/>
    <n v="33322.26"/>
    <n v="0"/>
    <n v="0"/>
    <n v="0"/>
    <n v="0"/>
    <n v="0"/>
    <n v="33322.26"/>
    <n v="0"/>
    <n v="0"/>
    <n v="0"/>
    <n v="0"/>
    <n v="33322.2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x v="3"/>
    <x v="6"/>
    <s v="ADQUISICION DE EQUIPOS ODONTOLOGICOS PARA EL NUEVO CENTRO MEDICO ODONTOLOGICO NORTE Y CENTROS MEDICOS ODONTOLOGICOS (VIGENCIA TECNOLOGICA)"/>
    <s v="002"/>
    <s v="GR"/>
    <s v="01"/>
    <s v="EQ"/>
    <s v="001"/>
    <s v="H03"/>
    <s v="I"/>
    <s v="NO PAC"/>
    <x v="0"/>
    <n v="1200"/>
    <n v="1200"/>
    <n v="1200"/>
    <n v="1200"/>
    <n v="1200"/>
    <n v="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x v="3"/>
    <x v="6"/>
    <s v="ADQUISICION DE EQUIPOS PARA FISIOTERAPIA PARA EL NUEVO CENTRO MEDICO NORTE Y COMANDANCIA"/>
    <s v="002"/>
    <s v="GR"/>
    <s v="01"/>
    <s v="EQ"/>
    <s v="001"/>
    <s v="H04"/>
    <s v="I"/>
    <s v="NO PAC"/>
    <x v="17"/>
    <n v="101754.24000000001"/>
    <n v="0"/>
    <n v="0"/>
    <n v="0"/>
    <n v="0"/>
    <n v="0"/>
    <n v="101754.24000000001"/>
    <n v="0"/>
    <n v="0"/>
    <n v="0"/>
    <n v="0"/>
    <n v="0"/>
    <n v="0"/>
    <n v="101754.24000000001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x v="3"/>
    <x v="6"/>
    <s v="ADQUISICION DE EQUIPOS PARA FISIOTERAPIA PARA EL NUEVO CENTRO MEDICO NORTE Y COMANDANCIA (VIGENCIA TECNOLOGICA)"/>
    <s v="002"/>
    <s v="GR"/>
    <s v="01"/>
    <s v="EQ"/>
    <s v="001"/>
    <s v="H04"/>
    <s v="I"/>
    <s v="NO PAC"/>
    <x v="0"/>
    <n v="577.92000000000007"/>
    <n v="577.92000000000007"/>
    <n v="577.92000000000007"/>
    <n v="577.92000000000007"/>
    <n v="577.92000000000007"/>
    <n v="0"/>
    <n v="577.92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.92000000000007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x v="3"/>
    <x v="6"/>
    <s v="ADQUISICION DE IMPLEMENTOS Y MOBILIARIO  PARA FISIOTERAPIA PARA EL NUEVO CENTRO MEDICO NORTE Y COMANDANCIA"/>
    <s v="002"/>
    <s v="GR"/>
    <s v="01"/>
    <s v="EQ"/>
    <s v="001"/>
    <s v="H05"/>
    <s v="I"/>
    <m/>
    <x v="1"/>
    <n v="7568.38"/>
    <n v="0"/>
    <n v="0"/>
    <n v="0"/>
    <n v="0"/>
    <n v="0"/>
    <n v="0"/>
    <n v="0"/>
    <n v="0"/>
    <n v="0"/>
    <n v="7568.38"/>
    <n v="0"/>
    <n v="0"/>
    <n v="0"/>
    <n v="0"/>
    <n v="0"/>
    <n v="0"/>
    <n v="7568.38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GLORIA BURBANO"/>
    <x v="4"/>
    <x v="6"/>
    <s v="FOROS Y CONGRESOS INTERNACIONALES"/>
    <s v="002"/>
    <s v="GR"/>
    <s v="01"/>
    <s v="FE"/>
    <s v="003"/>
    <s v="H01"/>
    <s v="I"/>
    <n v="929000014"/>
    <x v="25"/>
    <n v="31300"/>
    <n v="0"/>
    <n v="0"/>
    <n v="0"/>
    <n v="0"/>
    <n v="0"/>
    <n v="0"/>
    <n v="0"/>
    <n v="0"/>
    <n v="0"/>
    <n v="0"/>
    <n v="0"/>
    <n v="31300"/>
    <n v="0"/>
    <n v="0"/>
    <n v="0"/>
    <n v="0"/>
    <n v="0"/>
    <n v="0"/>
    <n v="0"/>
    <n v="0"/>
    <n v="0"/>
    <n v="0"/>
    <n v="0"/>
    <n v="0"/>
    <n v="0"/>
    <n v="0"/>
    <n v="0"/>
    <n v="0"/>
    <n v="3130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x v="0"/>
    <x v="6"/>
    <s v="ADQUISICION DE EQUIPOS MEDICOS PARA EL NUEVO CENTRO MEDICO NORTE, CENTROS MEDICOS Y CONTINGECIA "/>
    <s v="002"/>
    <s v="GR"/>
    <s v="01"/>
    <s v="AR"/>
    <s v="006"/>
    <s v="H01"/>
    <s v="I"/>
    <s v="NO PAC"/>
    <x v="17"/>
    <n v="33942.89"/>
    <n v="0"/>
    <n v="0"/>
    <n v="0"/>
    <n v="0"/>
    <n v="0"/>
    <n v="33942.89"/>
    <n v="0"/>
    <n v="0"/>
    <n v="0"/>
    <n v="0"/>
    <n v="0"/>
    <n v="0"/>
    <n v="33942.89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GLORIA BURBANO"/>
    <x v="0"/>
    <x v="6"/>
    <s v="ADQUISICION DE EQUIPOS MEDICOS PARA EL NUEVO CENTRO MEDICO NORTE, CENTROS MEDICOS Y CONTINGECIA (VIGENCIA TECNOLOGIA)"/>
    <s v="002"/>
    <s v="GR"/>
    <s v="01"/>
    <s v="AR"/>
    <s v="006"/>
    <s v="H01"/>
    <s v="I"/>
    <s v="NO PAC"/>
    <x v="0"/>
    <n v="354.95"/>
    <n v="354.95"/>
    <n v="354.95"/>
    <n v="354.95"/>
    <n v="354.95"/>
    <n v="0"/>
    <n v="354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.95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COMPUTADORES"/>
    <s v="002"/>
    <s v="GR"/>
    <s v="01"/>
    <s v="TC"/>
    <s v="005"/>
    <s v="T01"/>
    <s v="I"/>
    <n v="452200016"/>
    <x v="16"/>
    <n v="436800"/>
    <n v="0"/>
    <n v="0"/>
    <n v="0"/>
    <n v="0"/>
    <n v="0"/>
    <n v="0"/>
    <n v="0"/>
    <n v="0"/>
    <n v="0"/>
    <n v="0"/>
    <n v="0"/>
    <n v="0"/>
    <n v="0"/>
    <n v="436800.00000000006"/>
    <n v="0"/>
    <n v="0"/>
    <n v="0"/>
    <n v="0"/>
    <n v="0"/>
    <n v="0"/>
    <n v="0"/>
    <n v="0"/>
    <n v="436800.00000000006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COMPUTADORES"/>
    <s v="002"/>
    <s v="GR"/>
    <s v="01"/>
    <s v="TC"/>
    <s v="005"/>
    <s v="T01"/>
    <s v="I"/>
    <n v="452200016"/>
    <x v="26"/>
    <n v="0"/>
    <n v="7000"/>
    <n v="700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RENOVACION DEL SERVICIO SATELITAL"/>
    <s v="002"/>
    <s v="GR"/>
    <s v="01"/>
    <s v="TC"/>
    <s v="005"/>
    <s v="T02"/>
    <s v="I"/>
    <n v="842900017"/>
    <x v="1"/>
    <n v="50000"/>
    <n v="0"/>
    <n v="0"/>
    <n v="0"/>
    <n v="0"/>
    <n v="0"/>
    <n v="0"/>
    <n v="0"/>
    <n v="0"/>
    <n v="0"/>
    <n v="0"/>
    <n v="0"/>
    <n v="0"/>
    <n v="0"/>
    <n v="0"/>
    <n v="0"/>
    <n v="50000"/>
    <n v="0"/>
    <n v="0"/>
    <n v="0"/>
    <n v="0"/>
    <n v="5000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RENOVACION DEL SERVICIO SATELITAL"/>
    <s v="002"/>
    <s v="GR"/>
    <s v="01"/>
    <s v="TC"/>
    <s v="005"/>
    <s v="T02"/>
    <s v="I"/>
    <n v="842900017"/>
    <x v="27"/>
    <n v="91000"/>
    <n v="0"/>
    <n v="0"/>
    <n v="0"/>
    <n v="0"/>
    <n v="0"/>
    <n v="0"/>
    <n v="0"/>
    <n v="0"/>
    <n v="0"/>
    <n v="0"/>
    <n v="0"/>
    <n v="0"/>
    <n v="0"/>
    <n v="0"/>
    <n v="0"/>
    <n v="91000"/>
    <n v="0"/>
    <n v="0"/>
    <n v="0"/>
    <n v="0"/>
    <n v="9100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CENTRAL TELEFONICA "/>
    <s v="002"/>
    <s v="GR"/>
    <s v="01"/>
    <s v="TC"/>
    <s v="005"/>
    <s v="T03"/>
    <s v="I"/>
    <n v="472200114"/>
    <x v="16"/>
    <n v="190400.00000000003"/>
    <n v="0"/>
    <n v="0"/>
    <n v="0"/>
    <n v="0"/>
    <n v="0"/>
    <n v="0"/>
    <n v="0"/>
    <n v="0"/>
    <n v="0"/>
    <n v="0"/>
    <n v="0"/>
    <n v="0"/>
    <n v="0"/>
    <n v="190400.00000000003"/>
    <n v="0"/>
    <n v="0"/>
    <n v="0"/>
    <n v="0"/>
    <n v="0"/>
    <n v="0"/>
    <n v="0"/>
    <n v="0"/>
    <n v="0"/>
    <n v="0"/>
    <n v="0"/>
    <n v="0"/>
    <n v="190400.00000000003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CENTRAL TELEFONICA  "/>
    <s v="002"/>
    <s v="GR"/>
    <s v="01"/>
    <s v="TC"/>
    <s v="005"/>
    <s v="T03"/>
    <s v="I"/>
    <n v="472200114"/>
    <x v="26"/>
    <n v="0"/>
    <n v="1500"/>
    <n v="1500"/>
    <n v="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ESCANERES DE ALTO RENDIMIENTO"/>
    <s v="002"/>
    <s v="GR"/>
    <s v="01"/>
    <s v="TC"/>
    <s v="005"/>
    <s v="T04"/>
    <s v="I"/>
    <n v="452900014"/>
    <x v="1"/>
    <n v="67200"/>
    <n v="0"/>
    <n v="0"/>
    <n v="0"/>
    <n v="0"/>
    <n v="0"/>
    <n v="0"/>
    <n v="0"/>
    <n v="0"/>
    <n v="0"/>
    <n v="0"/>
    <n v="0"/>
    <n v="0"/>
    <n v="0"/>
    <n v="67200"/>
    <n v="0"/>
    <n v="0"/>
    <n v="0"/>
    <n v="0"/>
    <n v="0"/>
    <n v="0"/>
    <n v="0"/>
    <n v="0"/>
    <n v="0"/>
    <n v="0"/>
    <n v="0"/>
    <n v="0"/>
    <n v="672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ESTACIONES DE SIMULACION VIRTUAL DE GESTION DE RIESGOS PARA CAPACITACION PERSONAL OPERATIVO"/>
    <s v="002"/>
    <s v="GR"/>
    <s v="01"/>
    <s v="TC"/>
    <s v="005"/>
    <s v="T05"/>
    <s v="I"/>
    <n v="452300063"/>
    <x v="16"/>
    <n v="0"/>
    <n v="5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ESTACIONES DE SIMULACION VIRTUAL DE GESTION DE RIESGOS PARA CAPACITACION PERSONAL OPERATIVO"/>
    <s v="002"/>
    <s v="GR"/>
    <s v="01"/>
    <s v="TC"/>
    <s v="005"/>
    <s v="T05"/>
    <s v="I"/>
    <m/>
    <x v="26"/>
    <n v="0"/>
    <n v="1666.66"/>
    <n v="1666.67"/>
    <n v="1666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READECUACION Y MANTENIMIENTO DE EQUIPOS DEL AULA MAGNA"/>
    <s v="002"/>
    <s v="GR"/>
    <s v="01"/>
    <s v="TC"/>
    <s v="005"/>
    <s v="T06"/>
    <s v="I"/>
    <s v="871300011"/>
    <x v="9"/>
    <n v="31000"/>
    <n v="0"/>
    <n v="0"/>
    <n v="0"/>
    <n v="0"/>
    <n v="0"/>
    <n v="0"/>
    <n v="0"/>
    <n v="0"/>
    <n v="0"/>
    <n v="0"/>
    <n v="0"/>
    <n v="0"/>
    <n v="0"/>
    <n v="31000"/>
    <n v="0"/>
    <n v="0"/>
    <n v="0"/>
    <n v="0"/>
    <n v="0"/>
    <n v="0"/>
    <n v="0"/>
    <n v="0"/>
    <n v="3100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READECUACION Y MANTENIMIENTO DE EQUIPOS DEL AULA MAGNA"/>
    <s v="002"/>
    <s v="GR"/>
    <s v="01"/>
    <s v="TC"/>
    <s v="005"/>
    <s v="T06"/>
    <s v="I"/>
    <s v="871300011"/>
    <x v="1"/>
    <n v="25000"/>
    <n v="0"/>
    <n v="0"/>
    <n v="0"/>
    <n v="0"/>
    <n v="0"/>
    <n v="0"/>
    <n v="0"/>
    <n v="0"/>
    <n v="0"/>
    <n v="0"/>
    <n v="0"/>
    <n v="0"/>
    <n v="0"/>
    <n v="25000"/>
    <n v="0"/>
    <n v="0"/>
    <n v="0"/>
    <n v="0"/>
    <n v="0"/>
    <n v="0"/>
    <n v="0"/>
    <n v="0"/>
    <n v="2500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NALISIS DE VULNERABILIDADES Y PLAN DE SEGURIDAD"/>
    <s v="002"/>
    <s v="GR"/>
    <s v="01"/>
    <s v="TC"/>
    <s v="005"/>
    <s v="T07"/>
    <s v="I"/>
    <n v="831190021"/>
    <x v="28"/>
    <n v="78400.000000000015"/>
    <n v="0"/>
    <n v="0"/>
    <n v="0"/>
    <n v="0"/>
    <n v="0"/>
    <n v="0"/>
    <n v="0"/>
    <n v="0"/>
    <n v="0"/>
    <n v="0"/>
    <n v="0"/>
    <n v="78400.000000000015"/>
    <n v="0"/>
    <n v="0"/>
    <n v="0"/>
    <n v="0"/>
    <n v="0"/>
    <n v="0"/>
    <n v="0"/>
    <n v="0"/>
    <n v="0"/>
    <n v="0"/>
    <n v="78400.000000000015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EQUIPAMIENTO TECNOLOGICO PARA  AUDITORIO  DEL CBDMQ"/>
    <s v="002"/>
    <s v="GR"/>
    <s v="01"/>
    <s v="TC"/>
    <s v="005"/>
    <s v="T08"/>
    <s v="I"/>
    <n v="473130022"/>
    <x v="1"/>
    <n v="39200.000000000007"/>
    <n v="0"/>
    <n v="0"/>
    <n v="0"/>
    <n v="0"/>
    <n v="0"/>
    <n v="0"/>
    <n v="0"/>
    <n v="0"/>
    <n v="0"/>
    <n v="0"/>
    <n v="0"/>
    <n v="0"/>
    <n v="0"/>
    <n v="0"/>
    <n v="0"/>
    <n v="39200.000000000007"/>
    <n v="0"/>
    <n v="0"/>
    <n v="0"/>
    <n v="0"/>
    <n v="0"/>
    <n v="0"/>
    <n v="0"/>
    <n v="0"/>
    <n v="39200.000000000007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E INSTALACION DE EQUIPAMIENTO DE LA SALA DE COMANDANCIA DEL CBDMQ "/>
    <s v="002"/>
    <s v="GR"/>
    <s v="01"/>
    <s v="TC"/>
    <s v="005"/>
    <s v="T09"/>
    <s v="I"/>
    <n v="452300064"/>
    <x v="1"/>
    <n v="112000.00000000001"/>
    <n v="0"/>
    <n v="0"/>
    <n v="0"/>
    <n v="0"/>
    <n v="0"/>
    <n v="0"/>
    <n v="0"/>
    <n v="0"/>
    <n v="0"/>
    <n v="0"/>
    <n v="0"/>
    <n v="0"/>
    <n v="0"/>
    <n v="0"/>
    <n v="0"/>
    <n v="112000.00000000001"/>
    <n v="0"/>
    <n v="0"/>
    <n v="0"/>
    <n v="0"/>
    <n v="0"/>
    <n v="0"/>
    <n v="0"/>
    <n v="0"/>
    <n v="0"/>
    <n v="0"/>
    <n v="112000.00000000001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E INSTALACION DE EQUIPAMIENTO DE LA SALA DE COMANDANCIA DEL CBDMQ "/>
    <s v="002"/>
    <s v="GR"/>
    <s v="01"/>
    <s v="TC"/>
    <s v="005"/>
    <s v="T09"/>
    <s v="I"/>
    <n v="452300064"/>
    <x v="0"/>
    <n v="22400.000000000004"/>
    <n v="2000"/>
    <n v="2000"/>
    <n v="2000"/>
    <n v="0"/>
    <n v="0"/>
    <n v="0"/>
    <n v="0"/>
    <n v="0"/>
    <n v="0"/>
    <n v="0"/>
    <n v="0"/>
    <n v="0"/>
    <n v="0"/>
    <n v="0"/>
    <n v="0"/>
    <n v="22400"/>
    <n v="0"/>
    <n v="0"/>
    <n v="0"/>
    <n v="0"/>
    <n v="0"/>
    <n v="0"/>
    <n v="0"/>
    <n v="0"/>
    <n v="0"/>
    <n v="0"/>
    <n v="224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SOLUCION AUTOMATIZADA PARA SERVCIOS EXTERNOS "/>
    <s v="002"/>
    <s v="GR"/>
    <s v="01"/>
    <s v="TC"/>
    <s v="005"/>
    <s v="T10"/>
    <s v="I"/>
    <n v="512900021"/>
    <x v="29"/>
    <n v="67200"/>
    <n v="0"/>
    <n v="0"/>
    <n v="0"/>
    <n v="0"/>
    <n v="0"/>
    <n v="0"/>
    <n v="0"/>
    <n v="0"/>
    <n v="0"/>
    <n v="0"/>
    <n v="0"/>
    <n v="0"/>
    <n v="0"/>
    <n v="0"/>
    <n v="0"/>
    <n v="67200"/>
    <n v="0"/>
    <n v="0"/>
    <n v="0"/>
    <n v="0"/>
    <n v="0"/>
    <n v="0"/>
    <n v="0"/>
    <n v="0"/>
    <n v="0"/>
    <n v="0"/>
    <n v="6720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IMPLEMENTACION DE UNA SOLUCION  PARA PROCESAMIENTO Y ALMACENAMIENTO DE INFORMACION DE LOS SISTEMA DEL CBDMQ"/>
    <s v="002"/>
    <s v="GR"/>
    <s v="01"/>
    <s v="TC"/>
    <s v="005"/>
    <s v="T11"/>
    <s v="I"/>
    <n v="452300049"/>
    <x v="16"/>
    <n v="481600.00000000006"/>
    <n v="0"/>
    <n v="0"/>
    <n v="0"/>
    <n v="0"/>
    <n v="0"/>
    <n v="0"/>
    <n v="0"/>
    <n v="0"/>
    <n v="0"/>
    <n v="0"/>
    <n v="0"/>
    <n v="481600.00000000006"/>
    <n v="0"/>
    <n v="0"/>
    <n v="0"/>
    <n v="0"/>
    <n v="0"/>
    <n v="0"/>
    <n v="0"/>
    <n v="0"/>
    <n v="0"/>
    <n v="0"/>
    <n v="0"/>
    <n v="0"/>
    <n v="0"/>
    <n v="0"/>
    <n v="481600.00000000006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IMPLEMENTACION DE UNA SOLUCION  PARA PROCESAMIENTO Y ALMACENAMIENTO DE INFORMACION DE LOS SISTEMA DEL CBDMQ"/>
    <s v="002"/>
    <s v="GR"/>
    <s v="01"/>
    <s v="TC"/>
    <s v="005"/>
    <s v="T11"/>
    <s v="I"/>
    <n v="452300049"/>
    <x v="26"/>
    <n v="0"/>
    <n v="3000"/>
    <n v="3000"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RELOJES INTELIGENTES PARA GRUPOS ESPECIALIZADOS DEL CBDMQ"/>
    <s v="002"/>
    <s v="GR"/>
    <s v="01"/>
    <s v="TC"/>
    <s v="005"/>
    <s v="T12"/>
    <s v="I"/>
    <n v="452300064"/>
    <x v="1"/>
    <n v="56000.000000000007"/>
    <n v="0"/>
    <n v="0"/>
    <n v="0"/>
    <n v="0"/>
    <n v="0"/>
    <n v="0"/>
    <n v="0"/>
    <n v="0"/>
    <n v="0"/>
    <n v="0"/>
    <n v="0"/>
    <n v="56000.000000000007"/>
    <n v="0"/>
    <n v="0"/>
    <n v="0"/>
    <n v="0"/>
    <n v="0"/>
    <n v="0"/>
    <n v="0"/>
    <n v="0"/>
    <n v="56000.000000000007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SICION E INSTALACION DE UN SISTEMA DE ENLACES PUNTO – MULTIPUNTO DE BANDA ANCHA"/>
    <s v="002"/>
    <s v="GR"/>
    <s v="01"/>
    <s v="TC"/>
    <s v="005"/>
    <s v="T13"/>
    <s v="I"/>
    <n v="472110215"/>
    <x v="1"/>
    <n v="213702.3"/>
    <n v="0"/>
    <n v="0"/>
    <n v="0"/>
    <n v="0"/>
    <n v="0"/>
    <n v="0"/>
    <n v="0"/>
    <n v="0"/>
    <n v="0"/>
    <n v="0"/>
    <n v="0"/>
    <n v="213702.3"/>
    <n v="0"/>
    <n v="0"/>
    <n v="0"/>
    <n v="0"/>
    <n v="0"/>
    <n v="0"/>
    <n v="0"/>
    <n v="0"/>
    <n v="0"/>
    <n v="0"/>
    <n v="213702.3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SICION E INSTALACION DE UN SISTEMA DE ENLACES PUNTO – MULTIPUNTO DE BANDA ANCHA"/>
    <s v="002"/>
    <s v="GR"/>
    <s v="01"/>
    <s v="TC"/>
    <s v="005"/>
    <s v="T13"/>
    <s v="I"/>
    <n v="472110215"/>
    <x v="0"/>
    <n v="93177.700000000012"/>
    <n v="0"/>
    <n v="0"/>
    <n v="0"/>
    <n v="0"/>
    <n v="0"/>
    <n v="0"/>
    <n v="0"/>
    <n v="0"/>
    <n v="0"/>
    <n v="0"/>
    <n v="0"/>
    <n v="93177.700000000012"/>
    <n v="0"/>
    <n v="0"/>
    <n v="0"/>
    <n v="0"/>
    <n v="0"/>
    <n v="0"/>
    <n v="0"/>
    <n v="0"/>
    <n v="0"/>
    <n v="0"/>
    <n v="93177.700000000012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EQUIPAMIENTO DE RED PARA LOS NODOS DE COMUNICACION"/>
    <s v="002"/>
    <s v="GR"/>
    <s v="01"/>
    <s v="TC"/>
    <s v="005"/>
    <s v="T14"/>
    <s v="I"/>
    <n v="472110214"/>
    <x v="16"/>
    <n v="0"/>
    <n v="466412.8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EQUIPAMIENTO DE RED PARA LOS NODOS DE COMUNICACION"/>
    <s v="002"/>
    <s v="GR"/>
    <s v="01"/>
    <s v="TC"/>
    <s v="005"/>
    <s v="T14"/>
    <s v="I"/>
    <n v="472110214"/>
    <x v="26"/>
    <n v="0"/>
    <n v="1000"/>
    <n v="1000"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IMPLEMENTACION DE CABINA Y EQUIPAMIENTO  PARA EL VEHICULO DE RADIOCOMUNICACIONES"/>
    <s v="002"/>
    <s v="GR"/>
    <s v="01"/>
    <s v="TC"/>
    <s v="005"/>
    <s v="T15"/>
    <s v="I"/>
    <n v="873400014"/>
    <x v="1"/>
    <n v="73733.320000000007"/>
    <n v="0"/>
    <n v="0"/>
    <n v="0"/>
    <n v="0"/>
    <n v="0"/>
    <n v="0"/>
    <n v="0"/>
    <n v="0"/>
    <n v="0"/>
    <n v="0"/>
    <n v="0"/>
    <n v="73733.320000000007"/>
    <n v="0"/>
    <n v="0"/>
    <n v="0"/>
    <n v="0"/>
    <n v="0"/>
    <n v="0"/>
    <n v="0"/>
    <n v="0"/>
    <n v="73733.320000000007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IMPLEMENTACION DE CABINA Y EQUIPAMIENTO TECNOLOGICO PARA EL VEHICULO DE RADIOCOMUNICACIONES"/>
    <s v="002"/>
    <s v="GR"/>
    <s v="01"/>
    <s v="TC"/>
    <s v="005"/>
    <s v="T15"/>
    <s v="I"/>
    <n v="873400014"/>
    <x v="2"/>
    <n v="15269.33"/>
    <n v="0"/>
    <n v="0"/>
    <n v="0"/>
    <n v="0"/>
    <n v="0"/>
    <n v="0"/>
    <n v="0"/>
    <n v="0"/>
    <n v="0"/>
    <n v="0"/>
    <n v="0"/>
    <n v="15269.33"/>
    <n v="0"/>
    <n v="0"/>
    <n v="0"/>
    <n v="0"/>
    <n v="0"/>
    <n v="0"/>
    <n v="0"/>
    <n v="0"/>
    <n v="15269.33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IMPLEMENTACION DE CABINA Y EQUIPAMIENTO TECNOLOGICO PARA EL VEHICULO DE RADIOCOMUNICACIONES"/>
    <s v="002"/>
    <s v="GR"/>
    <s v="01"/>
    <s v="TC"/>
    <s v="005"/>
    <s v="T15"/>
    <s v="I"/>
    <n v="873400014"/>
    <x v="0"/>
    <n v="22997.35"/>
    <n v="0"/>
    <n v="0"/>
    <n v="0"/>
    <n v="0"/>
    <n v="0"/>
    <n v="0"/>
    <n v="0"/>
    <n v="0"/>
    <n v="0"/>
    <n v="0"/>
    <n v="0"/>
    <n v="22997.35"/>
    <n v="0"/>
    <n v="0"/>
    <n v="0"/>
    <n v="0"/>
    <n v="0"/>
    <n v="0"/>
    <n v="0"/>
    <n v="0"/>
    <n v="0"/>
    <n v="0"/>
    <n v="0"/>
    <n v="0"/>
    <n v="0"/>
    <n v="0"/>
    <n v="0"/>
    <n v="0"/>
    <n v="22997.35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E IMPLEMENTACION DE UN SISTEMA TRONCALIZADO PARA REPOTENCIAR EL SISTEMA DE RADIO COMUNICACION DEL CB-DMQ"/>
    <s v="002"/>
    <s v="GR"/>
    <s v="01"/>
    <s v="TC"/>
    <s v="005"/>
    <s v="T16"/>
    <s v="I"/>
    <n v="472200611"/>
    <x v="1"/>
    <n v="0"/>
    <n v="718057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E IMPLEMENTACION DE UN SISTEMA TRONCALIZADO PARA REPOTENCIAR EL SISTEMA DE RADIO COMUNICACION DEL CB-DMQ"/>
    <s v="002"/>
    <s v="GR"/>
    <s v="01"/>
    <s v="TC"/>
    <s v="005"/>
    <s v="T16"/>
    <s v="I"/>
    <n v="472200611"/>
    <x v="13"/>
    <n v="0"/>
    <n v="232019.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E IMPLEMENTACION DE UN SISTEMA TRONCALIZADO PARA REPOTENCIAR EL SISTEMA DE RADIO COMUNICACION DEL CB-DMQ"/>
    <s v="002"/>
    <s v="GR"/>
    <s v="01"/>
    <s v="TC"/>
    <s v="005"/>
    <s v="T16"/>
    <s v="I"/>
    <n v="472200611"/>
    <x v="0"/>
    <n v="0"/>
    <n v="232019.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MIGRACION Y ACTUALIZACION DE LA HERRAMIENTA DE COMUNICACION  DEL CBDMQ"/>
    <s v="002"/>
    <s v="GR"/>
    <s v="01"/>
    <s v="TC"/>
    <s v="005"/>
    <s v="T17"/>
    <s v="I"/>
    <n v="512900021"/>
    <x v="16"/>
    <n v="56000.000000000007"/>
    <n v="0"/>
    <n v="0"/>
    <n v="0"/>
    <n v="0"/>
    <n v="0"/>
    <n v="0"/>
    <n v="0"/>
    <n v="0"/>
    <n v="0"/>
    <n v="0"/>
    <n v="0"/>
    <n v="56000"/>
    <n v="0"/>
    <n v="0"/>
    <n v="0"/>
    <n v="0"/>
    <n v="0"/>
    <n v="0"/>
    <n v="0"/>
    <n v="0"/>
    <n v="0"/>
    <n v="0"/>
    <n v="5600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SICION DE EQUIPO (ROBOT) PARA ATENCION DE EMERGENCIAS"/>
    <s v="002"/>
    <s v="GR"/>
    <s v="01"/>
    <s v="TC"/>
    <s v="005"/>
    <s v="T18"/>
    <s v="I"/>
    <n v="439230315"/>
    <x v="1"/>
    <n v="0"/>
    <n v="67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RENOVACION DE EQUIPAMIENTO PARA SEGURIDAD PERIMETRAL "/>
    <s v="002"/>
    <s v="GR"/>
    <s v="01"/>
    <s v="TC"/>
    <s v="005"/>
    <s v="T19"/>
    <s v="I"/>
    <n v="452400017"/>
    <x v="16"/>
    <n v="336000.00000000006"/>
    <n v="0"/>
    <n v="0"/>
    <n v="0"/>
    <n v="0"/>
    <n v="0"/>
    <n v="0"/>
    <n v="0"/>
    <n v="0"/>
    <n v="0"/>
    <n v="336000.00000000006"/>
    <n v="0"/>
    <n v="0"/>
    <n v="0"/>
    <n v="0"/>
    <n v="0"/>
    <n v="0"/>
    <n v="0"/>
    <n v="0"/>
    <n v="336000.00000000006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RENOVACION DE EQUIPAMIENTO PARA SEGURIDAD PERIMETRAL "/>
    <s v="002"/>
    <s v="GR"/>
    <s v="01"/>
    <s v="TC"/>
    <s v="005"/>
    <s v="T19"/>
    <s v="I"/>
    <n v="452400017"/>
    <x v="26"/>
    <n v="0"/>
    <n v="3500"/>
    <n v="3500"/>
    <n v="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SICION DE EQUIPAMIENTO PARA EVITAR FUGAS DE INFORMACION "/>
    <s v="002"/>
    <s v="GR"/>
    <s v="01"/>
    <s v="TC"/>
    <s v="005"/>
    <s v="T20"/>
    <s v="I"/>
    <n v="452400017"/>
    <x v="16"/>
    <n v="336000.00000000006"/>
    <n v="0"/>
    <n v="0"/>
    <n v="0"/>
    <n v="0"/>
    <n v="0"/>
    <n v="0"/>
    <n v="0"/>
    <n v="0"/>
    <n v="0"/>
    <n v="336000.00000000006"/>
    <n v="0"/>
    <n v="0"/>
    <n v="0"/>
    <n v="0"/>
    <n v="0"/>
    <n v="0"/>
    <n v="0"/>
    <n v="0"/>
    <n v="0"/>
    <n v="0"/>
    <n v="336000.00000000006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SICION DE EQUIPAMIENTO PARA EVITAR FUGAS DE INFORMACION "/>
    <s v="002"/>
    <s v="GR"/>
    <s v="01"/>
    <s v="TC"/>
    <s v="005"/>
    <s v="T20"/>
    <s v="I"/>
    <n v="452400017"/>
    <x v="26"/>
    <n v="0"/>
    <n v="3500"/>
    <n v="3500"/>
    <n v="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EQUIPOS DE PROYECCION "/>
    <s v="002"/>
    <s v="GR"/>
    <s v="01"/>
    <s v="TC"/>
    <s v="005"/>
    <s v="T21"/>
    <s v="I"/>
    <n v="483231018"/>
    <x v="1"/>
    <n v="24640.000000000004"/>
    <n v="0"/>
    <n v="0"/>
    <n v="0"/>
    <n v="0"/>
    <n v="0"/>
    <n v="0"/>
    <n v="0"/>
    <n v="0"/>
    <n v="0"/>
    <n v="24640.000000000004"/>
    <n v="0"/>
    <n v="0"/>
    <n v="0"/>
    <n v="0"/>
    <n v="0"/>
    <n v="0"/>
    <n v="0"/>
    <n v="0"/>
    <n v="2464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EQUIPO DE VENTILACION PARA SIMULADOR DE VEHICULOS DE EMERGENCIA "/>
    <s v="002"/>
    <s v="GR"/>
    <s v="01"/>
    <s v="TC"/>
    <s v="005"/>
    <s v="T22"/>
    <s v="I"/>
    <n v="439130111"/>
    <x v="1"/>
    <n v="37520"/>
    <n v="0"/>
    <n v="0"/>
    <n v="0"/>
    <n v="0"/>
    <n v="0"/>
    <n v="0"/>
    <n v="0"/>
    <n v="0"/>
    <n v="0"/>
    <n v="0"/>
    <n v="0"/>
    <n v="37520"/>
    <n v="0"/>
    <n v="0"/>
    <n v="0"/>
    <n v="0"/>
    <n v="0"/>
    <n v="0"/>
    <n v="3752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DISPOSITIVOS DE ALMACENAMIENTO NAS"/>
    <s v="002"/>
    <s v="GR"/>
    <s v="01"/>
    <s v="TC"/>
    <s v="005"/>
    <s v="T23"/>
    <s v="I"/>
    <n v="452900019"/>
    <x v="1"/>
    <n v="48160.000000000007"/>
    <n v="0"/>
    <n v="0"/>
    <n v="0"/>
    <n v="0"/>
    <n v="0"/>
    <n v="0"/>
    <n v="0"/>
    <n v="0"/>
    <n v="0"/>
    <n v="0"/>
    <n v="0"/>
    <n v="0"/>
    <n v="0"/>
    <n v="48160.000000000007"/>
    <n v="0"/>
    <n v="0"/>
    <n v="0"/>
    <n v="0"/>
    <n v="0"/>
    <n v="0"/>
    <n v="48160.000000000007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DISPOSITIVOS DE ALMACENAMIENTO NAS"/>
    <s v="002"/>
    <s v="GR"/>
    <s v="01"/>
    <s v="TC"/>
    <s v="005"/>
    <s v="T23"/>
    <s v="I"/>
    <n v="452900019"/>
    <x v="26"/>
    <n v="0"/>
    <n v="500"/>
    <n v="500"/>
    <n v="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PANTALLAS TOUCH "/>
    <s v="002"/>
    <s v="GR"/>
    <s v="01"/>
    <s v="TC"/>
    <s v="005"/>
    <s v="T24"/>
    <s v="I"/>
    <n v="452300064"/>
    <x v="1"/>
    <n v="7500"/>
    <n v="0"/>
    <n v="0"/>
    <n v="0"/>
    <n v="0"/>
    <n v="0"/>
    <n v="0"/>
    <n v="0"/>
    <n v="0"/>
    <n v="0"/>
    <n v="0"/>
    <n v="0"/>
    <n v="7500"/>
    <n v="0"/>
    <n v="0"/>
    <n v="0"/>
    <n v="0"/>
    <n v="0"/>
    <n v="0"/>
    <n v="0"/>
    <n v="0"/>
    <n v="750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IMPLEMENTACION DEL SISTEMA DE GESTION DOCUMENTAL  (ARCHIVO)"/>
    <s v="002"/>
    <s v="GR"/>
    <s v="01"/>
    <s v="TC"/>
    <s v="005"/>
    <s v="T25"/>
    <s v="I"/>
    <n v="512900021"/>
    <x v="16"/>
    <n v="80000"/>
    <n v="0"/>
    <n v="0"/>
    <n v="0"/>
    <n v="0"/>
    <n v="0"/>
    <n v="0"/>
    <n v="0"/>
    <n v="0"/>
    <n v="0"/>
    <n v="0"/>
    <n v="0"/>
    <n v="0"/>
    <n v="0"/>
    <n v="80000"/>
    <n v="0"/>
    <n v="0"/>
    <n v="0"/>
    <n v="0"/>
    <n v="0"/>
    <n v="0"/>
    <n v="0"/>
    <n v="0"/>
    <n v="0"/>
    <n v="0"/>
    <n v="8000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UPS PARA LA SALA DE MANDO"/>
    <s v="002"/>
    <s v="GR"/>
    <s v="01"/>
    <s v="TC"/>
    <s v="005"/>
    <s v="T26"/>
    <s v="I"/>
    <m/>
    <x v="1"/>
    <n v="11340"/>
    <n v="0"/>
    <n v="0"/>
    <n v="0"/>
    <n v="0"/>
    <n v="0"/>
    <n v="11340"/>
    <n v="0"/>
    <n v="0"/>
    <n v="11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EQUIPOS INFORMATICOS PARA DISEÑO GRAFICO Y DESARROLLO DE SOFTWARE (VIGENCIA TECNOLOGICA)"/>
    <s v="002"/>
    <s v="GR"/>
    <s v="01"/>
    <s v="AR"/>
    <s v="006"/>
    <s v="T01"/>
    <s v="I"/>
    <n v="452200016"/>
    <x v="26"/>
    <n v="983"/>
    <n v="983"/>
    <n v="983"/>
    <n v="0"/>
    <n v="0"/>
    <n v="0"/>
    <n v="983"/>
    <n v="9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DE COMPUTADORES (VIGENCIA TECNOLOGICA) "/>
    <s v="002"/>
    <s v="GR"/>
    <s v="01"/>
    <s v="AR"/>
    <s v="006"/>
    <s v="T02"/>
    <s v="I"/>
    <n v="452200016"/>
    <x v="26"/>
    <n v="3050"/>
    <n v="3050"/>
    <n v="3050"/>
    <n v="0"/>
    <n v="0"/>
    <n v="0"/>
    <n v="0"/>
    <n v="0"/>
    <n v="0"/>
    <n v="0"/>
    <n v="0"/>
    <n v="0"/>
    <n v="0"/>
    <n v="0"/>
    <n v="0"/>
    <n v="0"/>
    <n v="0"/>
    <n v="0"/>
    <n v="0"/>
    <n v="0"/>
    <n v="3050"/>
    <n v="305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SISTEMA DE MONITOREO DE ENLACES SERVIDORES Y APLICACIONES"/>
    <s v="002"/>
    <s v="GR"/>
    <s v="01"/>
    <s v="TC"/>
    <s v="005"/>
    <s v="T27"/>
    <s v="I"/>
    <m/>
    <x v="26"/>
    <n v="0"/>
    <n v="1000"/>
    <n v="1000"/>
    <n v="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SISTEMA DE MONITOREO DE ENLACES SERVIDORES Y APLICACIONES"/>
    <s v="002"/>
    <s v="GR"/>
    <s v="01"/>
    <s v="TC"/>
    <s v="005"/>
    <s v="T27"/>
    <s v="I"/>
    <m/>
    <x v="0"/>
    <n v="7000"/>
    <n v="0"/>
    <n v="0"/>
    <n v="0"/>
    <n v="0"/>
    <n v="0"/>
    <n v="0"/>
    <n v="0"/>
    <n v="7000"/>
    <n v="0"/>
    <n v="0"/>
    <n v="0"/>
    <n v="0"/>
    <n v="0"/>
    <n v="0"/>
    <n v="0"/>
    <n v="0"/>
    <n v="700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SISTEMA DE MONITOREO DE ENLACES SERVIDORES Y APLICACIONES"/>
    <s v="002"/>
    <s v="GR"/>
    <s v="01"/>
    <s v="TC"/>
    <s v="005"/>
    <s v="T27"/>
    <s v="I"/>
    <m/>
    <x v="14"/>
    <n v="22890"/>
    <n v="0"/>
    <n v="0"/>
    <n v="0"/>
    <n v="0"/>
    <n v="0"/>
    <n v="0"/>
    <n v="0"/>
    <n v="22890"/>
    <n v="0"/>
    <n v="0"/>
    <n v="0"/>
    <n v="0"/>
    <n v="0"/>
    <n v="0"/>
    <n v="0"/>
    <n v="0"/>
    <n v="2289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SISTEMA DE MONITOREO DE ENLACES SERVIDORES Y APLICACIONES"/>
    <s v="002"/>
    <s v="GR"/>
    <s v="01"/>
    <s v="TC"/>
    <s v="005"/>
    <s v="T27"/>
    <s v="I"/>
    <m/>
    <x v="16"/>
    <n v="87621.64"/>
    <n v="0"/>
    <n v="0"/>
    <n v="0"/>
    <n v="0"/>
    <n v="0"/>
    <n v="0"/>
    <n v="0"/>
    <n v="87621.64"/>
    <n v="0"/>
    <n v="0"/>
    <n v="0"/>
    <n v="0"/>
    <n v="0"/>
    <n v="0"/>
    <n v="0"/>
    <n v="0"/>
    <n v="87621.64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SISTEMA DE CONTROL DE ASISTENCIA PARA EL PERSONAL DEL CBDMQ"/>
    <s v="002"/>
    <s v="GR"/>
    <s v="01"/>
    <s v="TC"/>
    <s v="005"/>
    <s v="T28"/>
    <s v="I"/>
    <m/>
    <x v="16"/>
    <n v="41600"/>
    <n v="0"/>
    <n v="0"/>
    <n v="0"/>
    <n v="0"/>
    <n v="0"/>
    <n v="0"/>
    <n v="0"/>
    <n v="41600"/>
    <n v="0"/>
    <n v="0"/>
    <n v="0"/>
    <n v="0"/>
    <n v="0"/>
    <n v="0"/>
    <n v="0"/>
    <n v="0"/>
    <n v="4160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SISTEMA DE CONTROL DE ASISTENCIA PARA EL PERSONAL DEL CBDMQ"/>
    <s v="002"/>
    <s v="GR"/>
    <s v="01"/>
    <s v="TC"/>
    <s v="005"/>
    <s v="T28"/>
    <s v="I"/>
    <n v="452300051"/>
    <x v="26"/>
    <n v="1500"/>
    <n v="1500"/>
    <n v="1500"/>
    <n v="0"/>
    <n v="0"/>
    <n v="0"/>
    <n v="0"/>
    <n v="0"/>
    <n v="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RENOVACION DEL SERVICIO DE COMUNICACION SATELITAL Y ADQUISICION DE EQUIPOS PTT SATELITALES"/>
    <s v="002"/>
    <s v="GR"/>
    <s v="01"/>
    <s v="AR"/>
    <s v="006"/>
    <s v="T03"/>
    <s v="I"/>
    <m/>
    <x v="27"/>
    <n v="69394"/>
    <n v="0"/>
    <n v="0"/>
    <n v="0"/>
    <n v="0"/>
    <n v="0"/>
    <n v="69394"/>
    <n v="0"/>
    <n v="0"/>
    <n v="693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RENOVACION DEL SERVICIO DE COMUNICACION SATELITAL Y ADQUISICION DE EQUIPOS PTT SATELITALES"/>
    <s v="002"/>
    <s v="GR"/>
    <s v="01"/>
    <s v="AR"/>
    <s v="006"/>
    <s v="T03"/>
    <s v="I"/>
    <m/>
    <x v="1"/>
    <n v="22811.25"/>
    <n v="0"/>
    <n v="0"/>
    <n v="0"/>
    <n v="0"/>
    <n v="0"/>
    <n v="22811.25"/>
    <n v="0"/>
    <n v="0"/>
    <n v="228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IMPLEMENTACION DE EQUIPAMIENTO TECNOLOGICO PARA LA SALA DE REUNIONES Y AULAS DEL CBDMQ"/>
    <s v="002"/>
    <s v="GR"/>
    <s v="01"/>
    <s v="AR"/>
    <s v="006"/>
    <s v="T04"/>
    <s v="I"/>
    <n v="452300064"/>
    <x v="16"/>
    <n v="91605.25"/>
    <n v="0"/>
    <n v="0"/>
    <n v="0"/>
    <n v="0"/>
    <n v="0"/>
    <n v="91605.25"/>
    <n v="0"/>
    <n v="0"/>
    <n v="0"/>
    <n v="0"/>
    <n v="0"/>
    <n v="0"/>
    <n v="91605.25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IMPLEMENTACION DE EQUIPAMIENTO TECNOLOGICO PARA LA SALA DE REUNIONES Y AULAS DEL CBDMQ"/>
    <s v="002"/>
    <s v="GR"/>
    <s v="01"/>
    <s v="AR"/>
    <s v="006"/>
    <s v="T04"/>
    <s v="I"/>
    <n v="452300064"/>
    <x v="26"/>
    <n v="345"/>
    <n v="345"/>
    <n v="345"/>
    <n v="345"/>
    <n v="0"/>
    <n v="0"/>
    <n v="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VIGENCIA TECNOLOGICA ADQUISICION E IMPLEMENTACION DE UN SISTEMA DE RESPALDO ALTERNO DE DATOS PARA EL CBDMQ"/>
    <s v="002"/>
    <s v="GR"/>
    <s v="01"/>
    <s v="AR"/>
    <s v="006"/>
    <s v="T05"/>
    <s v="I"/>
    <n v="452300044"/>
    <x v="26"/>
    <n v="0"/>
    <n v="198.65"/>
    <n v="198.65"/>
    <n v="19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Y SOPORTE DE CAMARAS DE SEGURIDAD DEL EDIFICIO MATRIZ, ESTACIONES Y UNIFICACION DE UN SISTEMA CENTRALIZADO DE VIDEOVIGILANCIA (MANTENIMIENTO)"/>
    <s v="002"/>
    <s v="GR"/>
    <s v="01"/>
    <s v="AR"/>
    <s v="006"/>
    <s v="T06"/>
    <s v="I"/>
    <n v="473130016"/>
    <x v="26"/>
    <n v="3964.13"/>
    <n v="0"/>
    <n v="0"/>
    <n v="0"/>
    <n v="0"/>
    <n v="0"/>
    <n v="3964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4.13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Y RENOVACION DE EQUIPOS DE RED Y SWITCH CORE "/>
    <s v="002"/>
    <s v="GR"/>
    <s v="01"/>
    <s v="AR"/>
    <s v="006"/>
    <s v="T07"/>
    <s v="I"/>
    <n v="472110214"/>
    <x v="9"/>
    <n v="25237.13"/>
    <n v="0"/>
    <n v="0"/>
    <n v="0"/>
    <n v="0"/>
    <n v="0"/>
    <n v="25237.13"/>
    <n v="0"/>
    <n v="0"/>
    <n v="25237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Y RENOVACION DE EQUIPOS DE RED Y SWITCH CORE "/>
    <s v="002"/>
    <s v="GR"/>
    <s v="01"/>
    <s v="AR"/>
    <s v="006"/>
    <s v="T07"/>
    <s v="I"/>
    <m/>
    <x v="1"/>
    <n v="366528.74"/>
    <n v="0"/>
    <n v="0"/>
    <n v="0"/>
    <n v="0"/>
    <n v="0"/>
    <n v="366528.74"/>
    <n v="0"/>
    <n v="0"/>
    <n v="36652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Y RENOVACION DE EQUIPOS DE RED Y SWITCH CORE "/>
    <s v="002"/>
    <s v="GR"/>
    <s v="01"/>
    <s v="AR"/>
    <s v="006"/>
    <s v="T07"/>
    <s v="I"/>
    <m/>
    <x v="14"/>
    <n v="22000"/>
    <n v="0"/>
    <n v="0"/>
    <n v="0"/>
    <n v="0"/>
    <n v="0"/>
    <n v="22000"/>
    <n v="0"/>
    <n v="0"/>
    <n v="2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Y RENOVACION DE EQUIPOS DE RED Y SWITCH CORE (VIGENCIA TECNOLOGICA)"/>
    <s v="002"/>
    <s v="GR"/>
    <s v="01"/>
    <s v="AR"/>
    <s v="006"/>
    <s v="T07"/>
    <s v="I"/>
    <m/>
    <x v="26"/>
    <n v="0"/>
    <n v="1785.71"/>
    <n v="1785.71"/>
    <n v="1785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DEL SIMULADOR DE VEHICULOS DE EMERGENCIA (VIGENCIA TECNOLOGICA)"/>
    <s v="002"/>
    <s v="GR"/>
    <s v="01"/>
    <s v="AR"/>
    <s v="006"/>
    <s v="T08"/>
    <s v="I"/>
    <m/>
    <x v="26"/>
    <n v="559.52"/>
    <n v="559.52"/>
    <n v="559.52"/>
    <n v="0"/>
    <n v="0"/>
    <n v="0"/>
    <n v="559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9.52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DE ESTACIONES DE SIMULACION VIRTUAL DE GESTION DE RIESGOS PARA CAPACITACION PERSONAL OPERATIVO (MANTENIMIENTO)"/>
    <s v="002"/>
    <s v="GR"/>
    <s v="01"/>
    <s v="AR"/>
    <s v="006"/>
    <s v="T09"/>
    <s v="I"/>
    <m/>
    <x v="16"/>
    <n v="31930.78"/>
    <m/>
    <m/>
    <m/>
    <m/>
    <m/>
    <n v="0"/>
    <n v="0"/>
    <n v="31930.78"/>
    <n v="0"/>
    <n v="0"/>
    <n v="0"/>
    <n v="0"/>
    <n v="31930.78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DE ESTACIONES DE SIMULACION VIRTUAL DE GESTION DE RIESGOS PARA CAPACITACION PERSONAL OPERATIVO (MANTENIMIENTO)"/>
    <s v="002"/>
    <s v="GR"/>
    <s v="01"/>
    <s v="AR"/>
    <s v="006"/>
    <s v="T09"/>
    <s v="I"/>
    <m/>
    <x v="9"/>
    <n v="595.24"/>
    <n v="595.24"/>
    <n v="595.24"/>
    <n v="0"/>
    <n v="0"/>
    <n v="0"/>
    <n v="595.24"/>
    <n v="0"/>
    <n v="0"/>
    <n v="0"/>
    <n v="0"/>
    <n v="595.2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MPLIACION DEL SISTEMA DE DIRECCIONAMIENTO Y SEGUIMIENTO DE EMERGENCIAS DE LA FLOTA DEL CBDMQ"/>
    <s v="002"/>
    <s v="GR"/>
    <s v="01"/>
    <s v="AR"/>
    <s v="006"/>
    <s v="T10"/>
    <s v="I"/>
    <m/>
    <x v="1"/>
    <n v="20832"/>
    <n v="0"/>
    <n v="0"/>
    <n v="0"/>
    <n v="0"/>
    <n v="0"/>
    <n v="20832"/>
    <n v="0"/>
    <n v="0"/>
    <n v="0"/>
    <n v="0"/>
    <n v="2083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MPLIACION DEL SISTEMA DE DIRECCIONAMIENTO Y SEGUIMIENTO DE EMERGENCIAS DE LA FLOTA DEL CBDMQ"/>
    <s v="002"/>
    <s v="GR"/>
    <s v="01"/>
    <s v="AR"/>
    <s v="006"/>
    <s v="T10"/>
    <s v="I"/>
    <m/>
    <x v="16"/>
    <n v="141676.92000000001"/>
    <n v="0"/>
    <n v="0"/>
    <n v="0"/>
    <n v="0"/>
    <n v="0"/>
    <n v="141676.92000000001"/>
    <n v="0"/>
    <n v="0"/>
    <n v="0"/>
    <n v="0"/>
    <n v="141676.92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MPLIACION DEL SISTEMA DE DIRECCIONAMIENTO Y SEGUIMIENTO DE EMERGENCIAS DE LA FLOTA DEL CBDMQ"/>
    <s v="002"/>
    <s v="GR"/>
    <s v="01"/>
    <s v="AR"/>
    <s v="006"/>
    <s v="T10"/>
    <s v="I"/>
    <m/>
    <x v="26"/>
    <n v="2943.91"/>
    <n v="2943.91"/>
    <n v="2943.91"/>
    <m/>
    <m/>
    <m/>
    <n v="2943.91"/>
    <n v="0"/>
    <n v="0"/>
    <n v="0"/>
    <n v="0"/>
    <n v="294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SOLUCION PARA VIGILANCIA, MONITOREO Y GESTION DE LAS EMERGENCIAS DEL CBDMQ"/>
    <s v="002"/>
    <s v="GR"/>
    <s v="01"/>
    <s v="AR"/>
    <s v="006"/>
    <s v="T11"/>
    <s v="I"/>
    <n v="482650311"/>
    <x v="1"/>
    <n v="805823.08"/>
    <n v="0"/>
    <n v="0"/>
    <n v="0"/>
    <n v="0"/>
    <n v="0"/>
    <n v="805823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5823.08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SOLUCION PARA VIGILANCIA, MONITOREO Y GESTION DE LAS EMERGENCIAS DEL CBDMQ"/>
    <s v="002"/>
    <s v="GR"/>
    <s v="01"/>
    <s v="AR"/>
    <s v="006"/>
    <s v="T11"/>
    <s v="I"/>
    <m/>
    <x v="16"/>
    <n v="492100"/>
    <n v="0"/>
    <n v="0"/>
    <n v="0"/>
    <n v="0"/>
    <n v="0"/>
    <n v="492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10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SOLUCION PARA VIGILANCIA, MONITOREO Y GESTION DE LAS EMERGENCIAS DEL CBDMQ"/>
    <s v="002"/>
    <s v="GR"/>
    <s v="01"/>
    <s v="AR"/>
    <s v="006"/>
    <s v="T11"/>
    <s v="I"/>
    <m/>
    <x v="30"/>
    <n v="322000"/>
    <n v="0"/>
    <n v="0"/>
    <n v="0"/>
    <n v="0"/>
    <n v="0"/>
    <n v="32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00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SOLUCION PARA VIGILANCIA, MONITOREO Y GESTION DE LAS EMERGENCIAS DEL CBDMQ"/>
    <s v="002"/>
    <s v="GR"/>
    <s v="01"/>
    <s v="AR"/>
    <s v="006"/>
    <s v="T11"/>
    <s v="I"/>
    <m/>
    <x v="31"/>
    <n v="1700000"/>
    <n v="0"/>
    <n v="0"/>
    <n v="0"/>
    <n v="0"/>
    <n v="0"/>
    <n v="17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00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SOLUCION PARA VIGILANCIA, MONITOREO Y GESTION DE LAS EMERGENCIAS DEL CBDMQ (MANTENIMIENTO)"/>
    <s v="002"/>
    <s v="GR"/>
    <s v="01"/>
    <s v="AR"/>
    <s v="006"/>
    <s v="T11"/>
    <s v="I"/>
    <m/>
    <x v="0"/>
    <n v="263317.26"/>
    <n v="5000"/>
    <n v="5000"/>
    <n v="5000"/>
    <n v="0"/>
    <n v="0"/>
    <n v="263317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317.26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DE EQUIPO PARA LA AMPLIACION DE LA COBERTURA DE LA PLATAFORMA DE RADIOCOMUNICACION Y MEDIOS DE TRANSMISION"/>
    <s v="002"/>
    <s v="GR"/>
    <s v="01"/>
    <s v="AR"/>
    <s v="006"/>
    <s v="T12"/>
    <s v="I"/>
    <n v="472110215"/>
    <x v="1"/>
    <n v="457250"/>
    <n v="0"/>
    <n v="0"/>
    <n v="0"/>
    <n v="0"/>
    <n v="0"/>
    <n v="457250"/>
    <n v="0"/>
    <n v="0"/>
    <n v="0"/>
    <n v="0"/>
    <n v="0"/>
    <n v="0"/>
    <n v="0"/>
    <n v="0"/>
    <n v="0"/>
    <n v="0"/>
    <n v="0"/>
    <n v="0"/>
    <n v="0"/>
    <n v="0"/>
    <n v="0"/>
    <n v="0"/>
    <n v="45725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MPLIACION DEL SISTEMA DE ALERTA TEMPRANA SAT-CBDMQ"/>
    <s v="002"/>
    <s v="GR"/>
    <s v="01"/>
    <s v="AR"/>
    <s v="006"/>
    <s v="T13"/>
    <s v="I"/>
    <s v="472110215"/>
    <x v="1"/>
    <n v="29191.24"/>
    <n v="0"/>
    <n v="0"/>
    <n v="0"/>
    <n v="0"/>
    <n v="0"/>
    <n v="29191.24"/>
    <n v="0"/>
    <n v="0"/>
    <n v="0"/>
    <n v="0"/>
    <n v="0"/>
    <n v="0"/>
    <n v="29191.24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Y MONTAJE DE LA INFRAESTRUCTURA DE TELECOMUNICACIONES"/>
    <s v="002"/>
    <s v="GR"/>
    <s v="01"/>
    <s v="AR"/>
    <s v="006"/>
    <s v="T14"/>
    <s v="I"/>
    <n v="421100113"/>
    <x v="32"/>
    <n v="11350"/>
    <n v="0"/>
    <n v="0"/>
    <n v="0"/>
    <n v="0"/>
    <n v="0"/>
    <n v="11350"/>
    <n v="0"/>
    <n v="0"/>
    <n v="0"/>
    <n v="0"/>
    <n v="0"/>
    <n v="0"/>
    <n v="1135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CONSULTORIA PARA EL DESARROLLO DE LA PLATAFORMA EDUCATIVA DEL CBDMQ"/>
    <s v="002"/>
    <s v="GR"/>
    <s v="01"/>
    <s v="AR"/>
    <s v="006"/>
    <s v="T15"/>
    <s v="I"/>
    <m/>
    <x v="28"/>
    <n v="99167.6"/>
    <n v="0"/>
    <n v="0"/>
    <n v="0"/>
    <n v="0"/>
    <n v="0"/>
    <n v="99167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167.6"/>
    <n v="0"/>
    <n v="0"/>
    <n v="0"/>
    <n v="0"/>
  </r>
  <r>
    <s v="GESTION DE RIESGOS"/>
    <s v="ATENCION DE EMERGENCIAS EN EL DMQ"/>
    <s v="INFRAESTRUCTURA, DESARROLLO TECNOLOGICO Y DE COMUNICACIONES PARA LA ATENCION A EMERGENCIAS, REDUCCION DE RIESGOS DE DESASTRE Y OPERATIVIDAD DEL CBDMQ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5"/>
    <x v="7"/>
    <s v="ADQUISICION DE EQUIPAMENTO PARA MEJORAR LAS COMUNICACIONES, ESTACION X23 Y DISTRITOS VALLES"/>
    <s v="002"/>
    <s v="GR"/>
    <s v="01"/>
    <s v="TC"/>
    <s v="005"/>
    <s v="T29"/>
    <s v="I"/>
    <m/>
    <x v="1"/>
    <n v="23631.32"/>
    <n v="0"/>
    <n v="0"/>
    <n v="0"/>
    <n v="0"/>
    <n v="0"/>
    <n v="23631.32"/>
    <n v="0"/>
    <n v="0"/>
    <n v="0"/>
    <n v="0"/>
    <n v="0"/>
    <n v="0"/>
    <n v="23631.32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ALBERTO COBA"/>
    <x v="0"/>
    <x v="7"/>
    <s v="ADQUISICION DE 60 TABLETS SISTEMA ANDROID PARA INSPECCIONES (VIGENCIA TECNOLOGICA)"/>
    <s v="002"/>
    <s v="GR"/>
    <s v="01"/>
    <s v="AR"/>
    <s v="006"/>
    <s v="T16"/>
    <s v="I"/>
    <m/>
    <x v="0"/>
    <n v="120"/>
    <n v="120"/>
    <n v="120"/>
    <n v="0"/>
    <n v="0"/>
    <n v="0"/>
    <n v="120"/>
    <n v="0"/>
    <n v="0"/>
    <n v="0"/>
    <n v="0"/>
    <n v="0"/>
    <n v="0"/>
    <n v="0"/>
    <n v="0"/>
    <n v="0"/>
    <n v="0"/>
    <n v="0"/>
    <n v="0"/>
    <n v="12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VLADIMIR ALVEAR"/>
    <x v="3"/>
    <x v="5"/>
    <s v="ADQUISICION DE EQUIPOS TECNOLOGICOS PARA ENTRENAMIENTO EN REALIDAD VIRTUAL PARA COMBATE DE INCENDIOS "/>
    <s v="002"/>
    <s v="GR"/>
    <s v="01"/>
    <s v="EQ"/>
    <s v="001"/>
    <s v="P01"/>
    <s v="I"/>
    <m/>
    <x v="1"/>
    <n v="144000"/>
    <n v="0"/>
    <n v="0"/>
    <n v="0"/>
    <n v="0"/>
    <n v="0"/>
    <n v="0"/>
    <n v="0"/>
    <n v="144000"/>
    <n v="0"/>
    <n v="0"/>
    <n v="0"/>
    <n v="0"/>
    <n v="0"/>
    <n v="0"/>
    <n v="0"/>
    <n v="0"/>
    <n v="0"/>
    <n v="0"/>
    <n v="144000"/>
    <n v="0"/>
    <n v="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PATY PALACIOS"/>
    <x v="3"/>
    <x v="8"/>
    <s v="ADQUISICION DE MINI ESTACION DIDACTICA DE BOMBEROS "/>
    <s v="002"/>
    <s v="GR"/>
    <s v="01"/>
    <s v="EQ"/>
    <s v="001"/>
    <s v="V01"/>
    <s v="I"/>
    <s v="321130011"/>
    <x v="8"/>
    <n v="52000"/>
    <n v="0"/>
    <n v="0"/>
    <n v="0"/>
    <n v="0"/>
    <n v="0"/>
    <n v="0"/>
    <n v="0"/>
    <n v="0"/>
    <n v="0"/>
    <n v="52000"/>
    <n v="0"/>
    <n v="0"/>
    <n v="0"/>
    <n v="0"/>
    <n v="0"/>
    <n v="0"/>
    <n v="0"/>
    <n v="0"/>
    <n v="0"/>
    <n v="0"/>
    <n v="52000"/>
    <n v="0"/>
    <n v="0"/>
    <n v="0"/>
    <n v="0"/>
    <n v="0"/>
    <n v="0"/>
    <n v="0"/>
    <n v="0"/>
  </r>
  <r>
    <s v="GESTION DE RIESGOS"/>
    <s v="ATENCION DE EMERGENCIAS EN EL DMQ"/>
    <s v="EQUIPOS, HERRAMIENTAS,  PRENDAS DE PROTECCION, INSUMOS Y MATERIALES PARA LA ATENCION A EMERGENCIAS Y REDUCCION DE RIESGOS DE DESASTRE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PATY PALACIOS"/>
    <x v="3"/>
    <x v="8"/>
    <s v="ADQUISICION DE ROPA DE TRABAJO PARA ACTIVIDADES DE SENSIBILIZACION, MONITOREO Y ALERTA DE INCENDIOS FORESTALES"/>
    <s v="002"/>
    <s v="GR"/>
    <s v="01"/>
    <s v="EQ"/>
    <s v="001"/>
    <s v="V02"/>
    <s v="I"/>
    <s v="881220012"/>
    <x v="15"/>
    <n v="10000"/>
    <n v="0"/>
    <n v="0"/>
    <n v="0"/>
    <n v="0"/>
    <n v="0"/>
    <n v="0"/>
    <n v="0"/>
    <n v="0"/>
    <n v="0"/>
    <n v="0"/>
    <n v="0"/>
    <n v="0"/>
    <n v="0"/>
    <n v="10000"/>
    <n v="0"/>
    <n v="0"/>
    <n v="0"/>
    <n v="0"/>
    <n v="10000"/>
    <n v="0"/>
    <n v="0"/>
    <n v="0"/>
    <n v="0"/>
    <n v="0"/>
    <n v="0"/>
    <n v="0"/>
    <n v="0"/>
    <n v="0"/>
    <n v="0"/>
  </r>
  <r>
    <s v="GESTION DE RIESGOS"/>
    <s v="ATENCION DE EMERGENCIAS EN EL DMQ"/>
    <s v="PERSONAL OPERATIVO FORMADO, CAPACITADO Y ESPECIALIZADO "/>
    <s v="MANTENER EL PORCENTAJE DE ATENCION DE EMERGENCIAS CONSIDERANDO LA ESPECIALIZACION TECNICA DE LOS SERVIDORES E IMPLEMENTACION DE HERRAMIENTAS TECNOLOGICAS, INFRAESTRUCTURA Y EQUIPAMIENTO  DE ALTO NIVEL"/>
    <s v="NIVEL DE SATISFACCION DEL CIUDADANO EN LA ATENCION QUE BRINDA EL CBDMQ"/>
    <n v="0.95"/>
    <s v="PATY PALACIOS"/>
    <x v="4"/>
    <x v="8"/>
    <s v="CAPACITACION EN MATERIA MUSICAL PARA LA BANDA INSTITUCIONAL DEL CBDMQ"/>
    <s v="002"/>
    <s v="GR"/>
    <s v="01"/>
    <s v="FE"/>
    <s v="003"/>
    <s v="V01"/>
    <s v="I"/>
    <s v="929000012"/>
    <x v="11"/>
    <n v="6000"/>
    <n v="0"/>
    <n v="0"/>
    <n v="0"/>
    <n v="0"/>
    <n v="0"/>
    <n v="0"/>
    <n v="0"/>
    <n v="0"/>
    <n v="0"/>
    <n v="0"/>
    <n v="0"/>
    <n v="0"/>
    <n v="0"/>
    <n v="0"/>
    <n v="0"/>
    <n v="0"/>
    <n v="0"/>
    <n v="6000"/>
    <n v="0"/>
    <n v="0"/>
    <n v="0"/>
    <n v="0"/>
    <n v="0"/>
    <n v="0"/>
    <n v="0"/>
    <n v="0"/>
    <n v="0"/>
    <n v="0"/>
    <n v="600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PATY PALACIOS"/>
    <x v="0"/>
    <x v="8"/>
    <s v="ADQUISICION DE FURGONETAS PARA EL CBDMQ"/>
    <s v="002"/>
    <s v="GR"/>
    <s v="01"/>
    <s v="AR"/>
    <s v="006"/>
    <s v="V01"/>
    <s v="I"/>
    <m/>
    <x v="3"/>
    <n v="141437.06"/>
    <n v="0"/>
    <n v="0"/>
    <n v="0"/>
    <n v="0"/>
    <n v="0"/>
    <n v="141437.06"/>
    <n v="0"/>
    <n v="0"/>
    <n v="0"/>
    <n v="0"/>
    <n v="141437.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STION DE RIESGOS"/>
    <s v="ATENCION DE EMERGENCIAS EN EL DMQ"/>
    <s v="ARRASTRES INVERSION"/>
    <s v="MANTENER EL PORCENTAJE DE ATENCION DE EMERGENCIAS CONSIDERANDO LA ESPECIALIZACION TECNICA DE LOS SERVIDORES E IMPLEMENTACION DE HERRAMIENTAS TECNOLOGICAS, INFRAESTRUCTURA Y EQUIPAMIENTO  DE ALTO NIVEL"/>
    <s v="PORCENTAJE DE ATENCION DE EMERGENCIAS ASIGNADAS AL CBDMQ"/>
    <n v="1"/>
    <s v="PATY PALACIOS"/>
    <x v="0"/>
    <x v="8"/>
    <s v="ADQUISICION DE FURGONETAS PARA EL CBDMQ (VIGENCIA TECNOLOGICA)"/>
    <s v="002"/>
    <s v="GR"/>
    <s v="01"/>
    <s v="AR"/>
    <s v="006"/>
    <s v="V01"/>
    <s v="I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2" cacheId="20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125:O198" firstHeaderRow="0" firstDataRow="1" firstDataCol="2"/>
  <pivotFields count="4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7">
        <item x="4"/>
        <item x="3"/>
        <item x="1"/>
        <item x="2"/>
        <item x="5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4">
        <item x="27"/>
        <item x="12"/>
        <item x="9"/>
        <item x="0"/>
        <item x="2"/>
        <item x="23"/>
        <item x="28"/>
        <item x="10"/>
        <item x="25"/>
        <item x="11"/>
        <item x="29"/>
        <item x="26"/>
        <item x="15"/>
        <item x="21"/>
        <item x="13"/>
        <item x="7"/>
        <item x="6"/>
        <item x="18"/>
        <item x="22"/>
        <item x="32"/>
        <item x="4"/>
        <item x="8"/>
        <item x="1"/>
        <item x="3"/>
        <item x="19"/>
        <item x="16"/>
        <item x="14"/>
        <item x="17"/>
        <item x="24"/>
        <item x="5"/>
        <item x="30"/>
        <item x="31"/>
        <item x="2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7"/>
    <field x="18"/>
  </rowFields>
  <rowItems count="73">
    <i>
      <x/>
      <x v="5"/>
    </i>
    <i r="1">
      <x v="8"/>
    </i>
    <i r="1">
      <x v="9"/>
    </i>
    <i t="default">
      <x/>
    </i>
    <i>
      <x v="1"/>
      <x v="3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32"/>
    </i>
    <i t="default">
      <x v="1"/>
    </i>
    <i>
      <x v="2"/>
      <x v="3"/>
    </i>
    <i r="1">
      <x v="4"/>
    </i>
    <i r="1">
      <x v="23"/>
    </i>
    <i r="1">
      <x v="27"/>
    </i>
    <i t="default">
      <x v="2"/>
    </i>
    <i>
      <x v="3"/>
      <x v="2"/>
    </i>
    <i r="1">
      <x v="7"/>
    </i>
    <i r="1">
      <x v="15"/>
    </i>
    <i r="1">
      <x v="16"/>
    </i>
    <i r="1">
      <x v="20"/>
    </i>
    <i r="1">
      <x v="21"/>
    </i>
    <i r="1">
      <x v="22"/>
    </i>
    <i r="1">
      <x v="29"/>
    </i>
    <i t="default">
      <x v="3"/>
    </i>
    <i>
      <x v="4"/>
      <x/>
    </i>
    <i r="1">
      <x v="2"/>
    </i>
    <i r="1">
      <x v="3"/>
    </i>
    <i r="1">
      <x v="4"/>
    </i>
    <i r="1">
      <x v="6"/>
    </i>
    <i r="1">
      <x v="10"/>
    </i>
    <i r="1">
      <x v="11"/>
    </i>
    <i r="1">
      <x v="14"/>
    </i>
    <i r="1">
      <x v="22"/>
    </i>
    <i r="1">
      <x v="25"/>
    </i>
    <i r="1">
      <x v="26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6"/>
    </i>
    <i r="1">
      <x v="9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0"/>
    </i>
    <i r="1">
      <x v="31"/>
    </i>
    <i t="default">
      <x v="5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MONTO TOTAL  2023" fld="19" baseField="0" baseItem="0"/>
    <dataField name="Suma de DEVENGADO  ENERO" fld="26" baseField="0" baseItem="0"/>
    <dataField name="Suma de DEVENGADO FEBRERO" fld="28" baseField="0" baseItem="0"/>
    <dataField name="Suma de DEVENGADO MARZO" fld="30" baseField="0" baseItem="0"/>
    <dataField name="Suma de DEVENGADO ABRIL" fld="32" baseField="0" baseItem="0"/>
    <dataField name="Suma de DEVENGADO MAYO" fld="34" baseField="0" baseItem="0"/>
    <dataField name="Suma de DEVENGADO JUNIO" fld="36" baseField="0" baseItem="0"/>
    <dataField name="Suma de DEVENGADO JULIO" fld="38" baseField="0" baseItem="0"/>
    <dataField name="Suma de DEVENGADO AGOSTO" fld="40" baseField="0" baseItem="0"/>
    <dataField name="Suma de DEVENGADO SEPTIEMBRE" fld="42" baseField="0" baseItem="0"/>
    <dataField name="Suma de DEVENGADO OCTUBRE" fld="44" baseField="0" baseItem="0"/>
    <dataField name="Suma de DEVENGADO NOVIEMBRE" fld="46" baseField="0" baseItem="0"/>
    <dataField name="Suma de DEVENGADO DICIEMBRE" fld="48" baseField="0" baseItem="0"/>
  </dataFields>
  <formats count="19">
    <format dxfId="2">
      <pivotArea dataOnly="0" labelOnly="1" fieldPosition="0">
        <references count="1">
          <reference field="7" count="0"/>
        </references>
      </pivotArea>
    </format>
    <format dxfId="3">
      <pivotArea dataOnly="0" labelOnly="1" fieldPosition="0">
        <references count="1">
          <reference field="7" count="0"/>
        </references>
      </pivotArea>
    </format>
    <format dxfId="4">
      <pivotArea outline="0" collapsedLevelsAreSubtotals="1" fieldPosition="0">
        <references count="1">
          <reference field="7" count="0" selected="0" defaultSubtotal="1"/>
        </references>
      </pivotArea>
    </format>
    <format dxfId="5">
      <pivotArea outline="0" collapsedLevelsAreSubtotals="1" fieldPosition="0">
        <references count="1">
          <reference field="7" count="0" selected="0" defaultSubtotal="1"/>
        </references>
      </pivotArea>
    </format>
    <format dxfId="6">
      <pivotArea outline="0" collapsedLevelsAreSubtotals="1" fieldPosition="0">
        <references count="1">
          <reference field="7" count="0" selected="0" defaultSubtotal="1"/>
        </references>
      </pivotArea>
    </format>
    <format dxfId="7">
      <pivotArea outline="0" collapsedLevelsAreSubtotals="1" fieldPosition="0">
        <references count="1">
          <reference field="7" count="0" selected="0" defaultSubtotal="1"/>
        </references>
      </pivotArea>
    </format>
    <format dxfId="8">
      <pivotArea outline="0" collapsedLevelsAreSubtotals="1" fieldPosition="0">
        <references count="1">
          <reference field="7" count="0" selected="0" defaultSubtotal="1"/>
        </references>
      </pivotArea>
    </format>
    <format dxfId="9">
      <pivotArea outline="0" collapsedLevelsAreSubtotals="1" fieldPosition="0">
        <references count="1">
          <reference field="7" count="1" selected="0" defaultSubtotal="1">
            <x v="5"/>
          </reference>
        </references>
      </pivotArea>
    </format>
    <format dxfId="10">
      <pivotArea grandRow="1" outline="0" collapsedLevelsAreSubtotals="1" fieldPosition="0"/>
    </format>
    <format dxfId="11">
      <pivotArea outline="0" collapsedLevelsAreSubtotals="1" fieldPosition="0"/>
    </format>
    <format dxfId="12">
      <pivotArea outline="0" collapsedLevelsAreSubtotals="1" fieldPosition="0">
        <references count="1">
          <reference field="7" count="1" selected="0">
            <x v="2"/>
          </reference>
        </references>
      </pivotArea>
    </format>
    <format dxfId="13">
      <pivotArea dataOnly="0" labelOnly="1" outline="0" fieldPosition="0">
        <references count="1">
          <reference field="7" count="1">
            <x v="2"/>
          </reference>
        </references>
      </pivotArea>
    </format>
    <format dxfId="14">
      <pivotArea outline="0" collapsedLevelsAreSubtotals="1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7" count="1">
            <x v="1"/>
          </reference>
        </references>
      </pivotArea>
    </format>
    <format dxfId="16">
      <pivotArea outline="0" collapsedLevelsAreSubtotals="1" fieldPosition="0">
        <references count="1">
          <reference field="7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7" count="1">
            <x v="0"/>
          </reference>
        </references>
      </pivotArea>
    </format>
    <format dxfId="18">
      <pivotArea outline="0" collapsedLevelsAreSubtotals="1" fieldPosition="0">
        <references count="1">
          <reference field="7" count="1" selected="0">
            <x v="3"/>
          </reference>
        </references>
      </pivotArea>
    </format>
    <format dxfId="19">
      <pivotArea outline="0" collapsedLevelsAreSubtotals="1" fieldPosition="0">
        <references count="1">
          <reference field="7" count="0" selected="0"/>
        </references>
      </pivotArea>
    </format>
    <format dxfId="20">
      <pivotArea dataOnly="0" labelOnly="1" outline="0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Dinámica7" cacheId="20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67:N74" firstHeaderRow="0" firstDataRow="1" firstDataCol="1"/>
  <pivotFields count="4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7">
        <item x="4"/>
        <item x="3"/>
        <item x="1"/>
        <item x="2"/>
        <item x="5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MONTO TOTAL  2023" fld="19" baseField="0" baseItem="0"/>
    <dataField name="Suma de DEVENGADO  ENERO" fld="26" baseField="0" baseItem="0"/>
    <dataField name="Suma de DEVENGADO FEBRERO" fld="28" baseField="0" baseItem="0"/>
    <dataField name="Suma de DEVENGADO MARZO" fld="30" baseField="0" baseItem="0"/>
    <dataField name="Suma de DEVENGADO ABRIL" fld="32" baseField="0" baseItem="0"/>
    <dataField name="Suma de DEVENGADO MAYO" fld="34" baseField="0" baseItem="0"/>
    <dataField name="Suma de DEVENGADO JUNIO" fld="36" baseField="0" baseItem="0"/>
    <dataField name="Suma de DEVENGADO JULIO" fld="38" baseField="0" baseItem="0"/>
    <dataField name="Suma de DEVENGADO AGOSTO" fld="40" baseField="0" baseItem="0"/>
    <dataField name="Suma de DEVENGADO SEPTIEMBRE" fld="42" baseField="0" baseItem="0"/>
    <dataField name="Suma de DEVENGADO OCTUBRE" fld="44" baseField="0" baseItem="0"/>
    <dataField name="Suma de DEVENGADO NOVIEMBRE" fld="46" baseField="0" baseItem="0"/>
    <dataField name="Suma de DEVENGADO DICIEMBRE" fld="48" baseField="0" baseItem="0"/>
  </dataFields>
  <formats count="19">
    <format dxfId="77">
      <pivotArea dataOnly="0" labelOnly="1" fieldPosition="0">
        <references count="1">
          <reference field="7" count="0"/>
        </references>
      </pivotArea>
    </format>
    <format dxfId="76">
      <pivotArea dataOnly="0" labelOnly="1" fieldPosition="0">
        <references count="1">
          <reference field="7" count="0"/>
        </references>
      </pivotArea>
    </format>
    <format dxfId="75">
      <pivotArea outline="0" collapsedLevelsAreSubtotals="1" fieldPosition="0">
        <references count="1">
          <reference field="7" count="0" selected="0" defaultSubtotal="1"/>
        </references>
      </pivotArea>
    </format>
    <format dxfId="74">
      <pivotArea outline="0" collapsedLevelsAreSubtotals="1" fieldPosition="0">
        <references count="1">
          <reference field="7" count="0" selected="0" defaultSubtotal="1"/>
        </references>
      </pivotArea>
    </format>
    <format dxfId="73">
      <pivotArea outline="0" collapsedLevelsAreSubtotals="1" fieldPosition="0">
        <references count="1">
          <reference field="7" count="0" selected="0" defaultSubtotal="1"/>
        </references>
      </pivotArea>
    </format>
    <format dxfId="72">
      <pivotArea outline="0" collapsedLevelsAreSubtotals="1" fieldPosition="0">
        <references count="1">
          <reference field="7" count="0" selected="0" defaultSubtotal="1"/>
        </references>
      </pivotArea>
    </format>
    <format dxfId="71">
      <pivotArea outline="0" collapsedLevelsAreSubtotals="1" fieldPosition="0">
        <references count="1">
          <reference field="7" count="0" selected="0" defaultSubtotal="1"/>
        </references>
      </pivotArea>
    </format>
    <format dxfId="70">
      <pivotArea outline="0" collapsedLevelsAreSubtotals="1" fieldPosition="0">
        <references count="1">
          <reference field="7" count="1" selected="0" defaultSubtotal="1">
            <x v="5"/>
          </reference>
        </references>
      </pivotArea>
    </format>
    <format dxfId="69">
      <pivotArea grandRow="1" outline="0" collapsedLevelsAreSubtotals="1" fieldPosition="0"/>
    </format>
    <format dxfId="68">
      <pivotArea outline="0" collapsedLevelsAreSubtotals="1" fieldPosition="0"/>
    </format>
    <format dxfId="67">
      <pivotArea outline="0" collapsedLevelsAreSubtotals="1" fieldPosition="0">
        <references count="1">
          <reference field="7" count="1" selected="0">
            <x v="2"/>
          </reference>
        </references>
      </pivotArea>
    </format>
    <format dxfId="66">
      <pivotArea dataOnly="0" labelOnly="1" outline="0" fieldPosition="0">
        <references count="1">
          <reference field="7" count="1">
            <x v="2"/>
          </reference>
        </references>
      </pivotArea>
    </format>
    <format dxfId="65">
      <pivotArea outline="0" collapsedLevelsAreSubtotals="1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format>
    <format dxfId="64">
      <pivotArea dataOnly="0" labelOnly="1" outline="0" fieldPosition="0">
        <references count="1">
          <reference field="7" count="1">
            <x v="1"/>
          </reference>
        </references>
      </pivotArea>
    </format>
    <format dxfId="63">
      <pivotArea outline="0" collapsedLevelsAreSubtotals="1" fieldPosition="0">
        <references count="1">
          <reference field="7" count="1" selected="0">
            <x v="0"/>
          </reference>
        </references>
      </pivotArea>
    </format>
    <format dxfId="62">
      <pivotArea dataOnly="0" labelOnly="1" outline="0" fieldPosition="0">
        <references count="1">
          <reference field="7" count="1">
            <x v="0"/>
          </reference>
        </references>
      </pivotArea>
    </format>
    <format dxfId="61">
      <pivotArea outline="0" collapsedLevelsAreSubtotals="1" fieldPosition="0">
        <references count="1">
          <reference field="7" count="1" selected="0">
            <x v="3"/>
          </reference>
        </references>
      </pivotArea>
    </format>
    <format dxfId="41">
      <pivotArea outline="0" collapsedLevelsAreSubtotals="1" fieldPosition="0">
        <references count="1">
          <reference field="7" count="0" selected="0"/>
        </references>
      </pivotArea>
    </format>
    <format dxfId="40">
      <pivotArea dataOnly="0" labelOnly="1" outline="0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Dinámica3" cacheId="18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14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1"/>
        <item x="3"/>
        <item x="2"/>
        <item x="0"/>
        <item x="4"/>
        <item x="5"/>
        <item x="6"/>
        <item x="7"/>
        <item x="8"/>
        <item h="1" m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MONTO TOTAL 2023" fld="19" baseField="8" baseItem="3" numFmtId="43"/>
  </dataFields>
  <formats count="1">
    <format dxfId="3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3" cacheId="20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29:C60" firstHeaderRow="1" firstDataRow="1" firstDataCol="2"/>
  <pivotFields count="4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7">
        <item x="4"/>
        <item x="3"/>
        <item x="1"/>
        <item x="2"/>
        <item x="5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0">
        <item x="1"/>
        <item x="3"/>
        <item x="2"/>
        <item x="0"/>
        <item x="4"/>
        <item x="5"/>
        <item x="6"/>
        <item x="7"/>
        <item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7"/>
    <field x="8"/>
  </rowFields>
  <rowItems count="31">
    <i>
      <x/>
      <x/>
    </i>
    <i r="1">
      <x v="2"/>
    </i>
    <i r="1">
      <x v="4"/>
    </i>
    <i r="1">
      <x v="6"/>
    </i>
    <i r="1">
      <x v="8"/>
    </i>
    <i t="default">
      <x/>
    </i>
    <i>
      <x v="1"/>
      <x/>
    </i>
    <i r="1">
      <x v="1"/>
    </i>
    <i r="1">
      <x v="4"/>
    </i>
    <i r="1">
      <x v="5"/>
    </i>
    <i r="1">
      <x v="6"/>
    </i>
    <i r="1">
      <x v="8"/>
    </i>
    <i t="default">
      <x v="1"/>
    </i>
    <i>
      <x v="2"/>
      <x v="3"/>
    </i>
    <i r="1">
      <x v="4"/>
    </i>
    <i r="1">
      <x v="5"/>
    </i>
    <i t="default">
      <x v="2"/>
    </i>
    <i>
      <x v="3"/>
      <x v="3"/>
    </i>
    <i t="default">
      <x v="3"/>
    </i>
    <i>
      <x v="4"/>
      <x v="7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t="default">
      <x v="5"/>
    </i>
    <i t="grand">
      <x/>
    </i>
  </rowItems>
  <colItems count="1">
    <i/>
  </colItems>
  <dataFields count="1">
    <dataField name="MONTO TOTAL  2023" fld="19" baseField="0" baseItem="0"/>
  </dataFields>
  <formats count="12">
    <format dxfId="79">
      <pivotArea grandRow="1" outline="0" collapsedLevelsAreSubtotals="1" fieldPosition="0"/>
    </format>
    <format dxfId="78">
      <pivotArea outline="0" collapsedLevelsAreSubtotals="1" fieldPosition="0"/>
    </format>
    <format dxfId="38">
      <pivotArea outline="0" collapsedLevelsAreSubtotals="1" fieldPosition="0">
        <references count="1">
          <reference field="7" count="1" selected="0">
            <x v="2"/>
          </reference>
        </references>
      </pivotArea>
    </format>
    <format dxfId="37">
      <pivotArea dataOnly="0" labelOnly="1" outline="0" fieldPosition="0">
        <references count="1">
          <reference field="7" count="1">
            <x v="2"/>
          </reference>
        </references>
      </pivotArea>
    </format>
    <format dxfId="36">
      <pivotArea outline="0" collapsedLevelsAreSubtotals="1" fieldPosition="0">
        <references count="1">
          <reference field="7" count="1" selected="0">
            <x v="1"/>
          </reference>
        </references>
      </pivotArea>
    </format>
    <format dxfId="35">
      <pivotArea dataOnly="0" labelOnly="1" outline="0" fieldPosition="0">
        <references count="1">
          <reference field="7" count="1">
            <x v="1"/>
          </reference>
        </references>
      </pivotArea>
    </format>
    <format dxfId="34">
      <pivotArea outline="0" collapsedLevelsAreSubtotals="1" fieldPosition="0">
        <references count="1">
          <reference field="7" count="1" selected="0">
            <x v="3"/>
          </reference>
        </references>
      </pivotArea>
    </format>
    <format dxfId="33">
      <pivotArea dataOnly="0" labelOnly="1" outline="0" fieldPosition="0">
        <references count="1">
          <reference field="7" count="1">
            <x v="3"/>
          </reference>
        </references>
      </pivotArea>
    </format>
    <format dxfId="32">
      <pivotArea outline="0" collapsedLevelsAreSubtotals="1" fieldPosition="0">
        <references count="1">
          <reference field="7" count="1" selected="0">
            <x v="0"/>
          </reference>
        </references>
      </pivotArea>
    </format>
    <format dxfId="31">
      <pivotArea dataOnly="0" labelOnly="1" outline="0" fieldPosition="0">
        <references count="1">
          <reference field="7" count="1">
            <x v="0"/>
          </reference>
        </references>
      </pivotArea>
    </format>
    <format dxfId="30">
      <pivotArea outline="0" collapsedLevelsAreSubtotals="1" fieldPosition="0">
        <references count="1">
          <reference field="7" count="1" selected="0">
            <x v="4"/>
          </reference>
        </references>
      </pivotArea>
    </format>
    <format dxfId="29">
      <pivotArea dataOnly="0" labelOnly="1" outline="0" fieldPosition="0">
        <references count="1">
          <reference field="7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TablaDinámica11" cacheId="20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18:N25" firstHeaderRow="0" firstDataRow="1" firstDataCol="1"/>
  <pivotFields count="4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7">
        <item x="4"/>
        <item x="3"/>
        <item x="1"/>
        <item x="2"/>
        <item x="5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MONTO TOTAL  2023" fld="19" baseField="0" baseItem="0"/>
    <dataField name="Suma de COMPROMETIDO ENERO" fld="25" baseField="0" baseItem="0"/>
    <dataField name="Suma de COMPROMETIDO FEBRERO" fld="27" baseField="0" baseItem="0"/>
    <dataField name="Suma de COMPROMETIDO MARZO" fld="29" baseField="0" baseItem="0"/>
    <dataField name="Suma de COMPROMETIDO ABRIL" fld="31" baseField="0" baseItem="0"/>
    <dataField name="Suma de COMPROMETIDO MAYO" fld="33" baseField="0" baseItem="0"/>
    <dataField name="Suma de COMPROMETIDO JUNIO" fld="35" baseField="0" baseItem="0"/>
    <dataField name="Suma de COMPROMETIDO JULIO" fld="37" baseField="0" baseItem="0"/>
    <dataField name="Suma de COMPROMETIDO AGOSTO" fld="39" baseField="0" baseItem="0"/>
    <dataField name="Suma de COMPROMETIDO SEPTIEMBRE" fld="41" baseField="0" baseItem="0"/>
    <dataField name="Suma de COMPROMETIDO OCTUBRE" fld="43" baseField="0" baseItem="0"/>
    <dataField name="Suma de COMPROMETIDO NOVIEMBRE" fld="45" baseField="0" baseItem="0"/>
    <dataField name="Suma de COMPROMETIDO DICIEMBRE" fld="47" baseField="0" baseItem="0"/>
  </dataFields>
  <formats count="18">
    <format dxfId="89">
      <pivotArea dataOnly="0" labelOnly="1" fieldPosition="0">
        <references count="1">
          <reference field="7" count="0"/>
        </references>
      </pivotArea>
    </format>
    <format dxfId="88">
      <pivotArea dataOnly="0" labelOnly="1" fieldPosition="0">
        <references count="1">
          <reference field="7" count="0"/>
        </references>
      </pivotArea>
    </format>
    <format dxfId="87">
      <pivotArea outline="0" collapsedLevelsAreSubtotals="1" fieldPosition="0">
        <references count="1">
          <reference field="7" count="0" selected="0" defaultSubtotal="1"/>
        </references>
      </pivotArea>
    </format>
    <format dxfId="86">
      <pivotArea outline="0" collapsedLevelsAreSubtotals="1" fieldPosition="0">
        <references count="1">
          <reference field="7" count="0" selected="0" defaultSubtotal="1"/>
        </references>
      </pivotArea>
    </format>
    <format dxfId="85">
      <pivotArea outline="0" collapsedLevelsAreSubtotals="1" fieldPosition="0">
        <references count="1">
          <reference field="7" count="0" selected="0" defaultSubtotal="1"/>
        </references>
      </pivotArea>
    </format>
    <format dxfId="84">
      <pivotArea outline="0" collapsedLevelsAreSubtotals="1" fieldPosition="0">
        <references count="1">
          <reference field="7" count="0" selected="0" defaultSubtotal="1"/>
        </references>
      </pivotArea>
    </format>
    <format dxfId="83">
      <pivotArea outline="0" collapsedLevelsAreSubtotals="1" fieldPosition="0">
        <references count="1">
          <reference field="7" count="0" selected="0" defaultSubtotal="1"/>
        </references>
      </pivotArea>
    </format>
    <format dxfId="82">
      <pivotArea outline="0" collapsedLevelsAreSubtotals="1" fieldPosition="0">
        <references count="1">
          <reference field="7" count="1" selected="0" defaultSubtotal="1">
            <x v="5"/>
          </reference>
        </references>
      </pivotArea>
    </format>
    <format dxfId="81">
      <pivotArea grandRow="1" outline="0" collapsedLevelsAreSubtotals="1" fieldPosition="0"/>
    </format>
    <format dxfId="80">
      <pivotArea outline="0" collapsedLevelsAreSubtotals="1" fieldPosition="0"/>
    </format>
    <format dxfId="28">
      <pivotArea dataOnly="0" labelOnly="1" outline="0" fieldPosition="0">
        <references count="1">
          <reference field="7" count="0"/>
        </references>
      </pivotArea>
    </format>
    <format dxfId="27">
      <pivotArea dataOnly="0" labelOnly="1" outline="0" fieldPosition="0">
        <references count="1">
          <reference field="7" count="0"/>
        </references>
      </pivotArea>
    </format>
    <format dxfId="26">
      <pivotArea outline="0"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7" count="1" selected="0">
            <x v="2"/>
          </reference>
        </references>
      </pivotArea>
    </format>
    <format dxfId="25">
      <pivotArea outline="0"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7" count="1" selected="0">
            <x v="1"/>
          </reference>
        </references>
      </pivotArea>
    </format>
    <format dxfId="24">
      <pivotArea outline="0"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7" count="1" selected="0">
            <x v="0"/>
          </reference>
        </references>
      </pivotArea>
    </format>
    <format dxfId="23">
      <pivotArea outline="0"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7" count="1" selected="0">
            <x v="3"/>
          </reference>
        </references>
      </pivotArea>
    </format>
    <format dxfId="22">
      <pivotArea outline="0" collapsedLevelsAreSubtotals="1" fieldPosition="0">
        <references count="1">
          <reference field="7" count="0" selected="0"/>
        </references>
      </pivotArea>
    </format>
    <format dxfId="21">
      <pivotArea dataOnly="0" labelOnly="1" outline="0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6.xml><?xml version="1.0" encoding="utf-8"?>
<pivotTableDefinition xmlns="http://schemas.openxmlformats.org/spreadsheetml/2006/main" name="TablaDinámica4" cacheId="20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46:B252" firstHeaderRow="1" firstDataRow="1" firstDataCol="1"/>
  <pivotFields count="49"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numFmtId="9" showAll="0"/>
    <pivotField showAll="0"/>
    <pivotField axis="axisRow" showAll="0">
      <items count="6">
        <item x="4"/>
        <item x="2"/>
        <item x="1"/>
        <item x="3"/>
        <item x="0"/>
        <item t="default"/>
      </items>
    </pivotField>
    <pivotField showAll="0">
      <items count="11">
        <item x="1"/>
        <item x="4"/>
        <item x="2"/>
        <item x="0"/>
        <item x="3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MONTO 2023" fld="19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3" cacheId="20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3:B242" firstHeaderRow="1" firstDataRow="1" firstDataCol="1"/>
  <pivotFields count="49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numFmtId="9" showAll="0"/>
    <pivotField showAll="0"/>
    <pivotField showAll="0"/>
    <pivotField axis="axisRow" showAll="0">
      <items count="11">
        <item x="1"/>
        <item x="4"/>
        <item x="2"/>
        <item x="0"/>
        <item x="3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8"/>
  </rowFields>
  <rowItems count="19">
    <i>
      <x/>
    </i>
    <i r="1">
      <x v="1"/>
    </i>
    <i r="1">
      <x v="2"/>
    </i>
    <i r="1">
      <x v="3"/>
    </i>
    <i r="1">
      <x v="5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Suma de MONTO 2023" fld="19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" cacheId="20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:B13" firstHeaderRow="1" firstDataRow="1" firstDataCol="1"/>
  <pivotFields count="49">
    <pivotField showAll="0"/>
    <pivotField showAll="0"/>
    <pivotField showAll="0"/>
    <pivotField showAll="0"/>
    <pivotField showAll="0"/>
    <pivotField numFmtId="9" showAll="0"/>
    <pivotField showAll="0"/>
    <pivotField showAll="0"/>
    <pivotField axis="axisRow" showAll="0">
      <items count="11">
        <item x="1"/>
        <item x="4"/>
        <item x="2"/>
        <item x="0"/>
        <item x="3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MONTO 2023" fld="19" baseField="0" baseItem="0" numFmtId="43"/>
  </dataFields>
  <formats count="1">
    <format dxfId="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8" cacheId="20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outline="1" outlineData="1" compactData="0" multipleFieldFilters="0">
  <location ref="A18:N20" firstHeaderRow="0" firstDataRow="1" firstDataCol="1"/>
  <pivotFields count="49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defaultSubtotal="0">
      <items count="5">
        <item h="1" x="4"/>
        <item h="1" x="2"/>
        <item h="1" x="1"/>
        <item h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items count="72">
        <item x="5"/>
        <item x="4"/>
        <item x="6"/>
        <item x="52"/>
        <item x="23"/>
        <item x="31"/>
        <item x="14"/>
        <item x="24"/>
        <item x="44"/>
        <item x="41"/>
        <item x="16"/>
        <item x="13"/>
        <item x="30"/>
        <item x="53"/>
        <item x="47"/>
        <item x="42"/>
        <item x="70"/>
        <item x="17"/>
        <item x="18"/>
        <item x="48"/>
        <item x="49"/>
        <item x="38"/>
        <item x="19"/>
        <item x="36"/>
        <item x="15"/>
        <item x="7"/>
        <item x="0"/>
        <item x="54"/>
        <item x="33"/>
        <item x="10"/>
        <item x="11"/>
        <item x="43"/>
        <item x="12"/>
        <item x="64"/>
        <item x="27"/>
        <item x="67"/>
        <item x="63"/>
        <item x="69"/>
        <item x="55"/>
        <item x="56"/>
        <item x="3"/>
        <item x="57"/>
        <item x="8"/>
        <item x="28"/>
        <item x="21"/>
        <item x="66"/>
        <item x="58"/>
        <item x="26"/>
        <item x="37"/>
        <item x="1"/>
        <item x="65"/>
        <item x="35"/>
        <item x="32"/>
        <item x="45"/>
        <item x="61"/>
        <item x="29"/>
        <item x="20"/>
        <item x="68"/>
        <item x="22"/>
        <item x="46"/>
        <item x="39"/>
        <item x="59"/>
        <item x="9"/>
        <item x="25"/>
        <item x="51"/>
        <item x="34"/>
        <item x="50"/>
        <item x="40"/>
        <item x="2"/>
        <item x="62"/>
        <item x="6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2">
    <i>
      <x v="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a de MONTO 2023" fld="19" baseField="0" baseItem="0"/>
    <dataField name="Suma de DEVENGADO  ENERO" fld="26" baseField="18" baseItem="13"/>
    <dataField name="Suma de DEVENGADO FEBRERO" fld="28" baseField="18" baseItem="13"/>
    <dataField name="Suma de DEVENGADO MARZO" fld="30" baseField="18" baseItem="13"/>
    <dataField name="Suma de DEVENGADO ABRIL" fld="32" baseField="18" baseItem="13"/>
    <dataField name="Suma de DEVENGADO MAYO" fld="34" baseField="18" baseItem="13"/>
    <dataField name="Suma de DEVENGADO JUNIO" fld="36" baseField="18" baseItem="13"/>
    <dataField name="Suma de DEVENGADO JULIO" fld="38" baseField="18" baseItem="13"/>
    <dataField name="Suma de DEVENGADO AGOSTO" fld="40" baseField="18" baseItem="13"/>
    <dataField name="Suma de DEVENGADO SEPTIEMBRE" fld="42" baseField="18" baseItem="13"/>
    <dataField name="Suma de DEVENGADO OCTUBRE" fld="44" baseField="18" baseItem="13"/>
    <dataField name="Suma de DEVENGADO NOVIEMBRE" fld="46" baseField="18" baseItem="13"/>
    <dataField name="Suma de DEVENGADO DICIEMBRE" fld="48" baseField="18" baseItem="13"/>
  </dataFields>
  <formats count="17">
    <format dxfId="60">
      <pivotArea field="7" type="button" dataOnly="0" labelOnly="1" outline="0" axis="axisRow" fieldPosition="0"/>
    </format>
    <format dxfId="59">
      <pivotArea dataOnly="0" labelOnly="1" outline="0" fieldPosition="0">
        <references count="1">
          <reference field="7" count="1">
            <x v="0"/>
          </reference>
        </references>
      </pivotArea>
    </format>
    <format dxfId="58">
      <pivotArea dataOnly="0" labelOnly="1" outline="0" fieldPosition="0">
        <references count="1">
          <reference field="7" count="1">
            <x v="0"/>
          </reference>
        </references>
      </pivotArea>
    </format>
    <format dxfId="57">
      <pivotArea dataOnly="0" labelOnly="1" outline="0" fieldPosition="0">
        <references count="1">
          <reference field="7" count="1">
            <x v="1"/>
          </reference>
        </references>
      </pivotArea>
    </format>
    <format dxfId="56">
      <pivotArea dataOnly="0" labelOnly="1" outline="0" fieldPosition="0">
        <references count="1">
          <reference field="7" count="1">
            <x v="1"/>
          </reference>
        </references>
      </pivotArea>
    </format>
    <format dxfId="55">
      <pivotArea dataOnly="0" labelOnly="1" outline="0" fieldPosition="0">
        <references count="1">
          <reference field="7" count="1">
            <x v="2"/>
          </reference>
        </references>
      </pivotArea>
    </format>
    <format dxfId="54">
      <pivotArea dataOnly="0" labelOnly="1" outline="0" fieldPosition="0">
        <references count="1">
          <reference field="7" count="1">
            <x v="2"/>
          </reference>
        </references>
      </pivotArea>
    </format>
    <format dxfId="53">
      <pivotArea dataOnly="0" labelOnly="1" outline="0" fieldPosition="0">
        <references count="1">
          <reference field="7" count="1">
            <x v="3"/>
          </reference>
        </references>
      </pivotArea>
    </format>
    <format dxfId="52">
      <pivotArea dataOnly="0" labelOnly="1" outline="0" fieldPosition="0">
        <references count="1">
          <reference field="7" count="1">
            <x v="3"/>
          </reference>
        </references>
      </pivotArea>
    </format>
    <format dxfId="51">
      <pivotArea dataOnly="0" labelOnly="1" outline="0" fieldPosition="0">
        <references count="1">
          <reference field="7" count="1">
            <x v="4"/>
          </reference>
        </references>
      </pivotArea>
    </format>
    <format dxfId="50">
      <pivotArea dataOnly="0" labelOnly="1" outline="0" fieldPosition="0">
        <references count="1">
          <reference field="7" count="1">
            <x v="4"/>
          </reference>
        </references>
      </pivotArea>
    </format>
    <format dxfId="49">
      <pivotArea dataOnly="0" labelOnly="1" grandRow="1" outline="0" fieldPosition="0"/>
    </format>
    <format dxfId="48">
      <pivotArea collapsedLevelsAreSubtotals="1" fieldPosition="0">
        <references count="1">
          <reference field="7" count="1">
            <x v="1"/>
          </reference>
        </references>
      </pivotArea>
    </format>
    <format dxfId="47">
      <pivotArea collapsedLevelsAreSubtotals="1" fieldPosition="0">
        <references count="1">
          <reference field="7" count="1">
            <x v="2"/>
          </reference>
        </references>
      </pivotArea>
    </format>
    <format dxfId="46">
      <pivotArea collapsedLevelsAreSubtotals="1" fieldPosition="0">
        <references count="1">
          <reference field="7" count="1">
            <x v="3"/>
          </reference>
        </references>
      </pivotArea>
    </format>
    <format dxfId="45">
      <pivotArea collapsedLevelsAreSubtotals="1" fieldPosition="0">
        <references count="1">
          <reference field="7" count="1">
            <x v="4"/>
          </reference>
        </references>
      </pivotArea>
    </format>
    <format dxfId="44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10.xml><?xml version="1.0" encoding="utf-8"?>
<pivotTableDefinition xmlns="http://schemas.openxmlformats.org/spreadsheetml/2006/main" name="TablaDinámica9" cacheId="19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O32" firstHeaderRow="0" firstDataRow="1" firstDataCol="2"/>
  <pivotFields count="49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1"/>
        <item x="21"/>
        <item x="3"/>
        <item x="5"/>
        <item x="7"/>
        <item x="0"/>
        <item x="22"/>
        <item x="8"/>
        <item x="9"/>
        <item x="10"/>
        <item x="11"/>
        <item x="13"/>
        <item x="23"/>
        <item x="24"/>
        <item x="15"/>
        <item x="16"/>
        <item x="18"/>
        <item x="25"/>
        <item x="19"/>
        <item x="26"/>
        <item x="2"/>
        <item x="4"/>
        <item x="6"/>
        <item x="14"/>
        <item x="17"/>
        <item x="20"/>
        <item x="1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4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7"/>
    <field x="18"/>
  </rowFields>
  <rowItems count="2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a de MONTO TOTAL 2023" fld="19" baseField="0" baseItem="0" numFmtId="43"/>
    <dataField name="Suma de COMPROMETIDO ENERO" fld="25" baseField="0" baseItem="0"/>
    <dataField name="Suma de COMPROMETIDO FEBRERO" fld="27" baseField="0" baseItem="0"/>
    <dataField name="Suma de COMPROMETIDO MARZO" fld="29" baseField="0" baseItem="0"/>
    <dataField name="Suma de COMPROMETIDO ABRIL" fld="31" baseField="0" baseItem="0"/>
    <dataField name="Suma de COMPROMETIDO MAYO" fld="33" baseField="0" baseItem="0"/>
    <dataField name="Suma de COMPROMETIDO JUNIO" fld="35" baseField="0" baseItem="0"/>
    <dataField name="Suma de COMPROMETIDO JULIO" fld="37" baseField="0" baseItem="0"/>
    <dataField name="Suma de COMPROMETIDO AGOSTO" fld="39" baseField="0" baseItem="0"/>
    <dataField name="Suma de COMPROMETIDO SEPTIEMBRE" fld="41" baseField="0" baseItem="0"/>
    <dataField name="Suma de COMPROMETIDO OCTUBRE" fld="43" baseField="0" baseItem="0"/>
    <dataField name="Suma de COMPROMETIDO NOVIEMBRE" fld="45" baseField="0" baseItem="0"/>
    <dataField name="Suma de COMPROMETIDO DICIEMBRE" fld="47" baseField="0" baseItem="0"/>
  </dataFields>
  <formats count="1"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drawing" Target="../drawings/drawing2.xml"/><Relationship Id="rId4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H9" sqref="H9"/>
    </sheetView>
  </sheetViews>
  <sheetFormatPr baseColWidth="10" defaultRowHeight="14.5" x14ac:dyDescent="0.35"/>
  <cols>
    <col min="1" max="1" width="4.36328125" customWidth="1"/>
    <col min="2" max="2" width="18.1796875" customWidth="1"/>
    <col min="3" max="4" width="13.36328125" bestFit="1" customWidth="1"/>
    <col min="5" max="5" width="16.7265625" bestFit="1" customWidth="1"/>
    <col min="6" max="6" width="13.36328125" bestFit="1" customWidth="1"/>
  </cols>
  <sheetData>
    <row r="2" spans="2:6" x14ac:dyDescent="0.35">
      <c r="B2" s="42" t="s">
        <v>391</v>
      </c>
      <c r="C2" s="42" t="s">
        <v>387</v>
      </c>
      <c r="D2" s="42" t="s">
        <v>388</v>
      </c>
      <c r="E2" s="42" t="s">
        <v>389</v>
      </c>
      <c r="F2" s="42" t="s">
        <v>392</v>
      </c>
    </row>
    <row r="3" spans="2:6" x14ac:dyDescent="0.35">
      <c r="B3" s="41" t="s">
        <v>147</v>
      </c>
      <c r="C3" s="108">
        <f>+GETPIVOTDATA("MONTO TOTAL 2023",'TD Inversión'!$A$4,"DIRECCION","AFEB")</f>
        <v>2017886.31</v>
      </c>
      <c r="D3" s="108">
        <f>+GETPIVOTDATA("MONTO 2023",'TD Corriente'!$A$2,"DIRECCION","AFEB")</f>
        <v>275120</v>
      </c>
      <c r="E3" s="108"/>
      <c r="F3" s="44">
        <f>SUM(C3:E3)</f>
        <v>2293006.31</v>
      </c>
    </row>
    <row r="4" spans="2:6" x14ac:dyDescent="0.35">
      <c r="B4" s="41" t="s">
        <v>182</v>
      </c>
      <c r="C4" s="108">
        <f>+GETPIVOTDATA("MONTO TOTAL 2023",'TD Inversión'!$A$4,"DIRECCION","AVIACION")</f>
        <v>1074821.8599999999</v>
      </c>
      <c r="D4" s="108">
        <f>+GETPIVOTDATA("MONTO 2023",'TD Corriente'!$A$2,"DIRECCION","AVIACION")</f>
        <v>1110009.1299999999</v>
      </c>
      <c r="E4" s="108"/>
      <c r="F4" s="44">
        <f t="shared" ref="F4:F13" si="0">SUM(C4:E4)</f>
        <v>2184830.9899999998</v>
      </c>
    </row>
    <row r="5" spans="2:6" x14ac:dyDescent="0.35">
      <c r="B5" s="41" t="s">
        <v>158</v>
      </c>
      <c r="C5" s="108">
        <f>+GETPIVOTDATA("MONTO TOTAL 2023",'TD Inversión'!$A$4,"DIRECCION","COMUNICACION")</f>
        <v>128250</v>
      </c>
      <c r="D5" s="108">
        <f>+GETPIVOTDATA("MONTO 2023",'TD Corriente'!$A$2,"DIRECCION","COMUNICACION")</f>
        <v>751892.54</v>
      </c>
      <c r="E5" s="108"/>
      <c r="F5" s="44">
        <f t="shared" si="0"/>
        <v>880142.54</v>
      </c>
    </row>
    <row r="6" spans="2:6" x14ac:dyDescent="0.35">
      <c r="B6" s="41" t="s">
        <v>27</v>
      </c>
      <c r="C6" s="108">
        <f>+GETPIVOTDATA("MONTO TOTAL 2023",'TD Inversión'!$A$4,"DIRECCION","DAL")</f>
        <v>6815724.21</v>
      </c>
      <c r="D6" s="108">
        <f>+GETPIVOTDATA("MONTO 2023",'TD Corriente'!$A$2,"DIRECCION","DAL")</f>
        <v>7546970.4200000027</v>
      </c>
      <c r="E6" s="108"/>
      <c r="F6" s="44">
        <f t="shared" si="0"/>
        <v>14362694.630000003</v>
      </c>
    </row>
    <row r="7" spans="2:6" x14ac:dyDescent="0.35">
      <c r="B7" s="41" t="s">
        <v>166</v>
      </c>
      <c r="C7" s="108">
        <v>0</v>
      </c>
      <c r="D7" s="108">
        <f>+GETPIVOTDATA("MONTO 2023",'TD Corriente'!$A$2,"DIRECCION","FINANCIERO")</f>
        <v>2725741.48</v>
      </c>
      <c r="E7" s="108"/>
      <c r="F7" s="44">
        <f t="shared" si="0"/>
        <v>2725741.48</v>
      </c>
    </row>
    <row r="8" spans="2:6" x14ac:dyDescent="0.35">
      <c r="B8" s="41" t="s">
        <v>220</v>
      </c>
      <c r="C8" s="108">
        <f>+GETPIVOTDATA("MONTO TOTAL 2023",'TD Inversión'!$A$4,"DIRECCION","OPERACIONES")</f>
        <v>24236408.050000001</v>
      </c>
      <c r="D8" s="108">
        <f>+GETPIVOTDATA("MONTO 2023",'TD Corriente'!$A$2,"DIRECCION","OPERACIONES")</f>
        <v>1370998.18</v>
      </c>
      <c r="E8" s="108"/>
      <c r="F8" s="44">
        <f t="shared" si="0"/>
        <v>25607406.23</v>
      </c>
    </row>
    <row r="9" spans="2:6" x14ac:dyDescent="0.35">
      <c r="B9" s="41" t="s">
        <v>287</v>
      </c>
      <c r="C9" s="108">
        <f>+GETPIVOTDATA("MONTO TOTAL 2023",'TD Inversión'!$A$4,"DIRECCION","PREVENCION")</f>
        <v>176592</v>
      </c>
      <c r="D9" s="108">
        <f>+GETPIVOTDATA("MONTO 2023",'TD Corriente'!$A$2,"DIRECCION","PREVENCION")</f>
        <v>39920</v>
      </c>
      <c r="E9" s="108"/>
      <c r="F9" s="44">
        <f t="shared" si="0"/>
        <v>216512</v>
      </c>
    </row>
    <row r="10" spans="2:6" x14ac:dyDescent="0.35">
      <c r="B10" s="41" t="s">
        <v>289</v>
      </c>
      <c r="C10" s="108">
        <f>+GETPIVOTDATA("MONTO TOTAL 2023",'TD Inversión'!$A$4,"DIRECCION","TALENTO HUMANO")</f>
        <v>240020.64</v>
      </c>
      <c r="D10" s="108">
        <f>+GETPIVOTDATA("MONTO 2023",'TD Corriente'!$A$2,"DIRECCION","TALENTO HUMANO")</f>
        <v>828720.49999999977</v>
      </c>
      <c r="E10" s="108">
        <f>+Remuneraciones!T62</f>
        <v>26438206.910000004</v>
      </c>
      <c r="F10" s="44">
        <f t="shared" si="0"/>
        <v>27506948.050000004</v>
      </c>
    </row>
    <row r="11" spans="2:6" x14ac:dyDescent="0.35">
      <c r="B11" s="41" t="s">
        <v>331</v>
      </c>
      <c r="C11" s="108">
        <f>+GETPIVOTDATA("MONTO TOTAL 2023",'TD Inversión'!$A$4,"DIRECCION","TECNOLOGIA")</f>
        <v>8273259.0099999998</v>
      </c>
      <c r="D11" s="108">
        <f>+GETPIVOTDATA("MONTO 2023",'TD Corriente'!$A$2,"DIRECCION","TECNOLOGIA")</f>
        <v>1076452.99</v>
      </c>
      <c r="E11" s="108"/>
      <c r="F11" s="44">
        <f t="shared" si="0"/>
        <v>9349712</v>
      </c>
    </row>
    <row r="12" spans="2:6" x14ac:dyDescent="0.35">
      <c r="B12" s="41" t="s">
        <v>377</v>
      </c>
      <c r="C12" s="108">
        <f>+GETPIVOTDATA("MONTO TOTAL 2023",'TD Inversión'!$A$4,"DIRECCION","VINCULACION")</f>
        <v>209437.06</v>
      </c>
      <c r="D12" s="108">
        <f>+GETPIVOTDATA("MONTO 2023",'TD Corriente'!$A$2,"DIRECCION","VINCULACION")</f>
        <v>195000</v>
      </c>
      <c r="E12" s="108"/>
      <c r="F12" s="44">
        <f t="shared" si="0"/>
        <v>404437.06</v>
      </c>
    </row>
    <row r="13" spans="2:6" x14ac:dyDescent="0.35">
      <c r="B13" s="42" t="s">
        <v>390</v>
      </c>
      <c r="C13" s="43">
        <f>SUM(C3:C12)</f>
        <v>43172399.140000001</v>
      </c>
      <c r="D13" s="43">
        <f t="shared" ref="D13:E13" si="1">SUM(D3:D12)</f>
        <v>15920825.240000004</v>
      </c>
      <c r="E13" s="43">
        <f t="shared" si="1"/>
        <v>26438206.910000004</v>
      </c>
      <c r="F13" s="43">
        <f t="shared" si="0"/>
        <v>85531431.290000007</v>
      </c>
    </row>
    <row r="15" spans="2:6" x14ac:dyDescent="0.35">
      <c r="B15" s="45" t="s">
        <v>393</v>
      </c>
      <c r="C15" s="98">
        <v>43685691.219999999</v>
      </c>
      <c r="D15" s="46">
        <v>15407533.16</v>
      </c>
      <c r="E15" s="46">
        <v>26438206.91</v>
      </c>
      <c r="F15" s="39">
        <f>+E15+D15+C15</f>
        <v>85531431.289999992</v>
      </c>
    </row>
    <row r="17" spans="2:6" x14ac:dyDescent="0.35">
      <c r="B17" s="42" t="s">
        <v>394</v>
      </c>
      <c r="C17" s="46">
        <f>+C13-C15</f>
        <v>-513292.07999999821</v>
      </c>
      <c r="D17" s="98">
        <f t="shared" ref="D17:E17" si="2">+D13-D15</f>
        <v>513292.0800000038</v>
      </c>
      <c r="E17" s="107">
        <f>+E13-E15</f>
        <v>0</v>
      </c>
      <c r="F17" s="96">
        <f>+F13-F15</f>
        <v>0</v>
      </c>
    </row>
    <row r="18" spans="2:6" x14ac:dyDescent="0.35">
      <c r="C18" s="39"/>
      <c r="D18" s="39"/>
    </row>
    <row r="19" spans="2:6" x14ac:dyDescent="0.35">
      <c r="C19" s="9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8"/>
  <sheetViews>
    <sheetView topLeftCell="B62" zoomScale="70" zoomScaleNormal="70" workbookViewId="0">
      <selection activeCell="B73" sqref="B73"/>
    </sheetView>
  </sheetViews>
  <sheetFormatPr baseColWidth="10" defaultRowHeight="14.5" x14ac:dyDescent="0.35"/>
  <cols>
    <col min="1" max="1" width="85.54296875" customWidth="1"/>
    <col min="2" max="2" width="17.08984375" customWidth="1"/>
    <col min="3" max="3" width="18.36328125" customWidth="1"/>
    <col min="4" max="4" width="31.453125" customWidth="1"/>
    <col min="5" max="5" width="30.1796875" customWidth="1"/>
    <col min="6" max="6" width="28.54296875" customWidth="1"/>
    <col min="7" max="7" width="29.08984375" customWidth="1"/>
    <col min="8" max="8" width="28.90625" customWidth="1"/>
    <col min="9" max="9" width="28.453125" customWidth="1"/>
    <col min="10" max="10" width="30.90625" customWidth="1"/>
    <col min="11" max="11" width="34.36328125" customWidth="1"/>
    <col min="12" max="12" width="31.81640625" customWidth="1"/>
    <col min="13" max="13" width="34.1796875" customWidth="1"/>
    <col min="14" max="14" width="33.26953125" customWidth="1"/>
    <col min="15" max="15" width="29.36328125" customWidth="1"/>
    <col min="16" max="16" width="33.26953125" bestFit="1" customWidth="1"/>
  </cols>
  <sheetData>
    <row r="4" spans="1:2" x14ac:dyDescent="0.35">
      <c r="A4" s="37" t="s">
        <v>384</v>
      </c>
      <c r="B4" t="s">
        <v>386</v>
      </c>
    </row>
    <row r="5" spans="1:2" x14ac:dyDescent="0.35">
      <c r="A5" s="38" t="s">
        <v>147</v>
      </c>
      <c r="B5" s="39">
        <v>2017886.31</v>
      </c>
    </row>
    <row r="6" spans="1:2" x14ac:dyDescent="0.35">
      <c r="A6" s="38" t="s">
        <v>182</v>
      </c>
      <c r="B6" s="39">
        <v>1074821.8599999999</v>
      </c>
    </row>
    <row r="7" spans="1:2" x14ac:dyDescent="0.35">
      <c r="A7" s="38" t="s">
        <v>553</v>
      </c>
      <c r="B7" s="39">
        <v>128250</v>
      </c>
    </row>
    <row r="8" spans="1:2" x14ac:dyDescent="0.35">
      <c r="A8" s="38" t="s">
        <v>27</v>
      </c>
      <c r="B8" s="39">
        <v>6815724.21</v>
      </c>
    </row>
    <row r="9" spans="1:2" x14ac:dyDescent="0.35">
      <c r="A9" s="38" t="s">
        <v>220</v>
      </c>
      <c r="B9" s="39">
        <v>24236408.050000001</v>
      </c>
    </row>
    <row r="10" spans="1:2" x14ac:dyDescent="0.35">
      <c r="A10" s="38" t="s">
        <v>560</v>
      </c>
      <c r="B10" s="39">
        <v>176592</v>
      </c>
    </row>
    <row r="11" spans="1:2" x14ac:dyDescent="0.35">
      <c r="A11" s="38" t="s">
        <v>289</v>
      </c>
      <c r="B11" s="39">
        <v>240020.64</v>
      </c>
    </row>
    <row r="12" spans="1:2" x14ac:dyDescent="0.35">
      <c r="A12" s="38" t="s">
        <v>561</v>
      </c>
      <c r="B12" s="39">
        <v>8273259.0099999998</v>
      </c>
    </row>
    <row r="13" spans="1:2" x14ac:dyDescent="0.35">
      <c r="A13" s="38" t="s">
        <v>562</v>
      </c>
      <c r="B13" s="39">
        <v>209437.06</v>
      </c>
    </row>
    <row r="14" spans="1:2" x14ac:dyDescent="0.35">
      <c r="A14" s="38" t="s">
        <v>385</v>
      </c>
      <c r="B14" s="39">
        <v>43172399.140000001</v>
      </c>
    </row>
    <row r="17" spans="1:14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x14ac:dyDescent="0.35">
      <c r="A18" s="37" t="s">
        <v>7</v>
      </c>
      <c r="B18" s="31" t="s">
        <v>803</v>
      </c>
      <c r="C18" s="31" t="s">
        <v>804</v>
      </c>
      <c r="D18" s="31" t="s">
        <v>805</v>
      </c>
      <c r="E18" s="31" t="s">
        <v>806</v>
      </c>
      <c r="F18" s="31" t="s">
        <v>807</v>
      </c>
      <c r="G18" s="31" t="s">
        <v>808</v>
      </c>
      <c r="H18" s="31" t="s">
        <v>809</v>
      </c>
      <c r="I18" s="31" t="s">
        <v>810</v>
      </c>
      <c r="J18" s="31" t="s">
        <v>811</v>
      </c>
      <c r="K18" s="31" t="s">
        <v>812</v>
      </c>
      <c r="L18" s="31" t="s">
        <v>813</v>
      </c>
      <c r="M18" s="31" t="s">
        <v>814</v>
      </c>
      <c r="N18" s="31" t="s">
        <v>815</v>
      </c>
    </row>
    <row r="19" spans="1:14" x14ac:dyDescent="0.35">
      <c r="A19" s="90" t="s">
        <v>148</v>
      </c>
      <c r="B19" s="91">
        <v>904363.58</v>
      </c>
      <c r="C19" s="91">
        <v>7500</v>
      </c>
      <c r="D19" s="91">
        <v>30000</v>
      </c>
      <c r="E19" s="91">
        <v>627356</v>
      </c>
      <c r="F19" s="91">
        <v>81700</v>
      </c>
      <c r="G19" s="91">
        <v>89250</v>
      </c>
      <c r="H19" s="91">
        <v>47557.58</v>
      </c>
      <c r="I19" s="91">
        <v>21000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</row>
    <row r="20" spans="1:14" x14ac:dyDescent="0.35">
      <c r="A20" s="90" t="s">
        <v>403</v>
      </c>
      <c r="B20" s="91">
        <v>8096568.7400000002</v>
      </c>
      <c r="C20" s="91">
        <v>170802.42</v>
      </c>
      <c r="D20" s="91">
        <v>2410488.4000000004</v>
      </c>
      <c r="E20" s="91">
        <v>1408208.38</v>
      </c>
      <c r="F20" s="91">
        <v>227000</v>
      </c>
      <c r="G20" s="91">
        <v>2618646.98</v>
      </c>
      <c r="H20" s="91">
        <v>593574.56000000006</v>
      </c>
      <c r="I20" s="91">
        <v>480000</v>
      </c>
      <c r="J20" s="91">
        <v>60000</v>
      </c>
      <c r="K20" s="91">
        <v>127848</v>
      </c>
      <c r="L20" s="91">
        <v>0</v>
      </c>
      <c r="M20" s="91">
        <v>0</v>
      </c>
      <c r="N20" s="91">
        <v>0</v>
      </c>
    </row>
    <row r="21" spans="1:14" x14ac:dyDescent="0.35">
      <c r="A21" s="90" t="s">
        <v>420</v>
      </c>
      <c r="B21" s="91">
        <v>11083754.140000001</v>
      </c>
      <c r="C21" s="91">
        <v>179378.32</v>
      </c>
      <c r="D21" s="91">
        <v>160160</v>
      </c>
      <c r="E21" s="91">
        <v>10516623.82</v>
      </c>
      <c r="F21" s="91">
        <v>0</v>
      </c>
      <c r="G21" s="91">
        <v>0</v>
      </c>
      <c r="H21" s="91">
        <v>32592</v>
      </c>
      <c r="I21" s="91">
        <v>0</v>
      </c>
      <c r="J21" s="91">
        <v>195000</v>
      </c>
      <c r="K21" s="91">
        <v>0</v>
      </c>
      <c r="L21" s="91">
        <v>0</v>
      </c>
      <c r="M21" s="91">
        <v>0</v>
      </c>
      <c r="N21" s="91">
        <v>0</v>
      </c>
    </row>
    <row r="22" spans="1:14" x14ac:dyDescent="0.35">
      <c r="A22" s="90" t="s">
        <v>715</v>
      </c>
      <c r="B22" s="91">
        <v>3856791.6300000004</v>
      </c>
      <c r="C22" s="91">
        <v>450000</v>
      </c>
      <c r="D22" s="91">
        <v>63901.4</v>
      </c>
      <c r="E22" s="91">
        <v>2447890.2300000004</v>
      </c>
      <c r="F22" s="91">
        <v>415000</v>
      </c>
      <c r="G22" s="91">
        <v>480000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</row>
    <row r="23" spans="1:14" x14ac:dyDescent="0.35">
      <c r="A23" s="90" t="s">
        <v>558</v>
      </c>
      <c r="B23" s="91">
        <v>3288482.96</v>
      </c>
      <c r="C23" s="91">
        <v>34971.32</v>
      </c>
      <c r="D23" s="91">
        <v>160611.64000000001</v>
      </c>
      <c r="E23" s="91">
        <v>696640.00000000012</v>
      </c>
      <c r="F23" s="91">
        <v>1135900</v>
      </c>
      <c r="G23" s="91">
        <v>878560.00000000012</v>
      </c>
      <c r="H23" s="91">
        <v>381800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</row>
    <row r="24" spans="1:14" x14ac:dyDescent="0.35">
      <c r="A24" s="90" t="s">
        <v>559</v>
      </c>
      <c r="B24" s="91">
        <v>15942438.090000004</v>
      </c>
      <c r="C24" s="91">
        <v>15896179.110000005</v>
      </c>
      <c r="D24" s="91">
        <v>43208.979999999996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3050</v>
      </c>
      <c r="K24" s="91">
        <v>0</v>
      </c>
      <c r="L24" s="91">
        <v>0</v>
      </c>
      <c r="M24" s="91">
        <v>0</v>
      </c>
      <c r="N24" s="91">
        <v>0</v>
      </c>
    </row>
    <row r="25" spans="1:14" x14ac:dyDescent="0.35">
      <c r="A25" s="31" t="s">
        <v>385</v>
      </c>
      <c r="B25" s="39">
        <v>43172399.140000001</v>
      </c>
      <c r="C25" s="39">
        <v>16738831.170000006</v>
      </c>
      <c r="D25" s="39">
        <v>2868370.4200000004</v>
      </c>
      <c r="E25" s="39">
        <v>15696718.43</v>
      </c>
      <c r="F25" s="39">
        <v>1859600</v>
      </c>
      <c r="G25" s="39">
        <v>4066456.98</v>
      </c>
      <c r="H25" s="39">
        <v>1055524.1400000001</v>
      </c>
      <c r="I25" s="39">
        <v>501000</v>
      </c>
      <c r="J25" s="39">
        <v>258050</v>
      </c>
      <c r="K25" s="39">
        <v>127848</v>
      </c>
      <c r="L25" s="39">
        <v>0</v>
      </c>
      <c r="M25" s="39">
        <v>0</v>
      </c>
      <c r="N25" s="39">
        <v>0</v>
      </c>
    </row>
    <row r="28" spans="1:14" x14ac:dyDescent="0.3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x14ac:dyDescent="0.35">
      <c r="A29" s="37" t="s">
        <v>7</v>
      </c>
      <c r="B29" s="37" t="s">
        <v>8</v>
      </c>
      <c r="C29" t="s">
        <v>803</v>
      </c>
    </row>
    <row r="30" spans="1:14" x14ac:dyDescent="0.35">
      <c r="A30" s="92" t="s">
        <v>148</v>
      </c>
      <c r="B30" s="31" t="s">
        <v>147</v>
      </c>
      <c r="C30" s="39">
        <v>801663.58</v>
      </c>
    </row>
    <row r="31" spans="1:14" x14ac:dyDescent="0.35">
      <c r="A31" s="92" t="s">
        <v>148</v>
      </c>
      <c r="B31" s="31" t="s">
        <v>553</v>
      </c>
      <c r="C31" s="39">
        <v>15000</v>
      </c>
    </row>
    <row r="32" spans="1:14" x14ac:dyDescent="0.35">
      <c r="A32" s="92" t="s">
        <v>148</v>
      </c>
      <c r="B32" s="31" t="s">
        <v>220</v>
      </c>
      <c r="C32" s="39">
        <v>50400</v>
      </c>
    </row>
    <row r="33" spans="1:3" x14ac:dyDescent="0.35">
      <c r="A33" s="92" t="s">
        <v>148</v>
      </c>
      <c r="B33" s="31" t="s">
        <v>289</v>
      </c>
      <c r="C33" s="39">
        <v>31300</v>
      </c>
    </row>
    <row r="34" spans="1:3" x14ac:dyDescent="0.35">
      <c r="A34" s="92" t="s">
        <v>148</v>
      </c>
      <c r="B34" s="31" t="s">
        <v>562</v>
      </c>
      <c r="C34" s="39">
        <v>6000</v>
      </c>
    </row>
    <row r="35" spans="1:3" x14ac:dyDescent="0.35">
      <c r="A35" s="31" t="s">
        <v>825</v>
      </c>
      <c r="B35" s="31"/>
      <c r="C35" s="81">
        <v>904363.58</v>
      </c>
    </row>
    <row r="36" spans="1:3" x14ac:dyDescent="0.35">
      <c r="A36" s="92" t="s">
        <v>403</v>
      </c>
      <c r="B36" s="31" t="s">
        <v>147</v>
      </c>
      <c r="C36" s="39">
        <v>15000</v>
      </c>
    </row>
    <row r="37" spans="1:3" x14ac:dyDescent="0.35">
      <c r="A37" s="92" t="s">
        <v>403</v>
      </c>
      <c r="B37" s="31" t="s">
        <v>182</v>
      </c>
      <c r="C37" s="39">
        <v>729730</v>
      </c>
    </row>
    <row r="38" spans="1:3" x14ac:dyDescent="0.35">
      <c r="A38" s="92" t="s">
        <v>403</v>
      </c>
      <c r="B38" s="31" t="s">
        <v>220</v>
      </c>
      <c r="C38" s="39">
        <v>6971415.9399999995</v>
      </c>
    </row>
    <row r="39" spans="1:3" s="31" customFormat="1" x14ac:dyDescent="0.35">
      <c r="A39" s="92" t="s">
        <v>403</v>
      </c>
      <c r="B39" s="31" t="s">
        <v>560</v>
      </c>
      <c r="C39" s="39">
        <v>144000</v>
      </c>
    </row>
    <row r="40" spans="1:3" s="31" customFormat="1" x14ac:dyDescent="0.35">
      <c r="A40" s="92" t="s">
        <v>403</v>
      </c>
      <c r="B40" s="31" t="s">
        <v>289</v>
      </c>
      <c r="C40" s="39">
        <v>174422.80000000002</v>
      </c>
    </row>
    <row r="41" spans="1:3" s="31" customFormat="1" x14ac:dyDescent="0.35">
      <c r="A41" s="92" t="s">
        <v>403</v>
      </c>
      <c r="B41" s="31" t="s">
        <v>562</v>
      </c>
      <c r="C41" s="39">
        <v>62000</v>
      </c>
    </row>
    <row r="42" spans="1:3" s="31" customFormat="1" x14ac:dyDescent="0.35">
      <c r="A42" s="31" t="s">
        <v>826</v>
      </c>
      <c r="C42" s="81">
        <v>8096568.7399999993</v>
      </c>
    </row>
    <row r="43" spans="1:3" s="31" customFormat="1" x14ac:dyDescent="0.35">
      <c r="A43" s="92" t="s">
        <v>420</v>
      </c>
      <c r="B43" s="31" t="s">
        <v>27</v>
      </c>
      <c r="C43" s="39">
        <v>928000</v>
      </c>
    </row>
    <row r="44" spans="1:3" s="31" customFormat="1" x14ac:dyDescent="0.35">
      <c r="A44" s="92" t="s">
        <v>420</v>
      </c>
      <c r="B44" s="31" t="s">
        <v>220</v>
      </c>
      <c r="C44" s="39">
        <v>10123162.140000001</v>
      </c>
    </row>
    <row r="45" spans="1:3" s="31" customFormat="1" x14ac:dyDescent="0.35">
      <c r="A45" s="92" t="s">
        <v>420</v>
      </c>
      <c r="B45" s="31" t="s">
        <v>560</v>
      </c>
      <c r="C45" s="39">
        <v>32592</v>
      </c>
    </row>
    <row r="46" spans="1:3" s="31" customFormat="1" x14ac:dyDescent="0.35">
      <c r="A46" s="31" t="s">
        <v>827</v>
      </c>
      <c r="C46" s="81">
        <v>11083754.140000001</v>
      </c>
    </row>
    <row r="47" spans="1:3" s="31" customFormat="1" x14ac:dyDescent="0.35">
      <c r="A47" s="92" t="s">
        <v>715</v>
      </c>
      <c r="B47" s="31" t="s">
        <v>27</v>
      </c>
      <c r="C47" s="39">
        <v>3856791.6300000004</v>
      </c>
    </row>
    <row r="48" spans="1:3" s="31" customFormat="1" x14ac:dyDescent="0.35">
      <c r="A48" s="31" t="s">
        <v>828</v>
      </c>
      <c r="C48" s="81">
        <v>3856791.6300000004</v>
      </c>
    </row>
    <row r="49" spans="1:3" s="31" customFormat="1" x14ac:dyDescent="0.35">
      <c r="A49" s="92" t="s">
        <v>558</v>
      </c>
      <c r="B49" s="31" t="s">
        <v>561</v>
      </c>
      <c r="C49" s="39">
        <v>3288482.96</v>
      </c>
    </row>
    <row r="50" spans="1:3" s="31" customFormat="1" x14ac:dyDescent="0.35">
      <c r="A50" s="31" t="s">
        <v>829</v>
      </c>
      <c r="C50" s="81">
        <v>3288482.96</v>
      </c>
    </row>
    <row r="51" spans="1:3" s="31" customFormat="1" x14ac:dyDescent="0.35">
      <c r="A51" s="31" t="s">
        <v>559</v>
      </c>
      <c r="B51" s="31" t="s">
        <v>147</v>
      </c>
      <c r="C51" s="39">
        <v>1201222.73</v>
      </c>
    </row>
    <row r="52" spans="1:3" s="31" customFormat="1" x14ac:dyDescent="0.35">
      <c r="A52" s="31" t="s">
        <v>559</v>
      </c>
      <c r="B52" s="31" t="s">
        <v>182</v>
      </c>
      <c r="C52" s="39">
        <v>345091.86</v>
      </c>
    </row>
    <row r="53" spans="1:3" s="31" customFormat="1" x14ac:dyDescent="0.35">
      <c r="A53" s="31" t="s">
        <v>559</v>
      </c>
      <c r="B53" s="31" t="s">
        <v>553</v>
      </c>
      <c r="C53" s="39">
        <v>113250</v>
      </c>
    </row>
    <row r="54" spans="1:3" s="31" customFormat="1" x14ac:dyDescent="0.35">
      <c r="A54" s="31" t="s">
        <v>559</v>
      </c>
      <c r="B54" s="31" t="s">
        <v>27</v>
      </c>
      <c r="C54" s="39">
        <v>2030932.5799999998</v>
      </c>
    </row>
    <row r="55" spans="1:3" s="31" customFormat="1" x14ac:dyDescent="0.35">
      <c r="A55" s="31" t="s">
        <v>559</v>
      </c>
      <c r="B55" s="31" t="s">
        <v>220</v>
      </c>
      <c r="C55" s="39">
        <v>7091429.9700000007</v>
      </c>
    </row>
    <row r="56" spans="1:3" s="31" customFormat="1" x14ac:dyDescent="0.35">
      <c r="A56" s="31" t="s">
        <v>559</v>
      </c>
      <c r="B56" s="31" t="s">
        <v>289</v>
      </c>
      <c r="C56" s="39">
        <v>34297.839999999997</v>
      </c>
    </row>
    <row r="57" spans="1:3" s="31" customFormat="1" x14ac:dyDescent="0.35">
      <c r="A57" s="31" t="s">
        <v>559</v>
      </c>
      <c r="B57" s="31" t="s">
        <v>561</v>
      </c>
      <c r="C57" s="39">
        <v>4984776.05</v>
      </c>
    </row>
    <row r="58" spans="1:3" s="31" customFormat="1" x14ac:dyDescent="0.35">
      <c r="A58" s="31" t="s">
        <v>559</v>
      </c>
      <c r="B58" s="31" t="s">
        <v>562</v>
      </c>
      <c r="C58" s="39">
        <v>141437.06</v>
      </c>
    </row>
    <row r="59" spans="1:3" s="31" customFormat="1" x14ac:dyDescent="0.35">
      <c r="A59" s="31" t="s">
        <v>830</v>
      </c>
      <c r="C59" s="39">
        <v>15942438.090000002</v>
      </c>
    </row>
    <row r="60" spans="1:3" s="31" customFormat="1" x14ac:dyDescent="0.35">
      <c r="A60" s="31" t="s">
        <v>385</v>
      </c>
      <c r="B60"/>
      <c r="C60" s="39">
        <v>43172399.140000001</v>
      </c>
    </row>
    <row r="61" spans="1:3" s="31" customFormat="1" x14ac:dyDescent="0.35"/>
    <row r="62" spans="1:3" s="31" customFormat="1" x14ac:dyDescent="0.35"/>
    <row r="63" spans="1:3" s="31" customFormat="1" x14ac:dyDescent="0.35"/>
    <row r="64" spans="1:3" s="31" customFormat="1" x14ac:dyDescent="0.35"/>
    <row r="67" spans="1:14" x14ac:dyDescent="0.35">
      <c r="A67" s="37" t="s">
        <v>7</v>
      </c>
      <c r="B67" s="31" t="s">
        <v>803</v>
      </c>
      <c r="C67" s="31" t="s">
        <v>831</v>
      </c>
      <c r="D67" s="31" t="s">
        <v>832</v>
      </c>
      <c r="E67" s="31" t="s">
        <v>833</v>
      </c>
      <c r="F67" s="31" t="s">
        <v>834</v>
      </c>
      <c r="G67" s="31" t="s">
        <v>835</v>
      </c>
      <c r="H67" s="31" t="s">
        <v>836</v>
      </c>
      <c r="I67" s="31" t="s">
        <v>837</v>
      </c>
      <c r="J67" s="31" t="s">
        <v>838</v>
      </c>
      <c r="K67" s="31" t="s">
        <v>839</v>
      </c>
      <c r="L67" s="31" t="s">
        <v>840</v>
      </c>
      <c r="M67" s="31" t="s">
        <v>841</v>
      </c>
      <c r="N67" s="31" t="s">
        <v>842</v>
      </c>
    </row>
    <row r="68" spans="1:14" x14ac:dyDescent="0.35">
      <c r="A68" s="90" t="s">
        <v>148</v>
      </c>
      <c r="B68" s="91">
        <v>904363.58</v>
      </c>
      <c r="C68" s="91">
        <v>0</v>
      </c>
      <c r="D68" s="91">
        <v>0</v>
      </c>
      <c r="E68" s="91">
        <v>37500</v>
      </c>
      <c r="F68" s="91">
        <v>7500</v>
      </c>
      <c r="G68" s="91">
        <v>0</v>
      </c>
      <c r="H68" s="91">
        <v>259106</v>
      </c>
      <c r="I68" s="91">
        <v>37200</v>
      </c>
      <c r="J68" s="91">
        <v>0</v>
      </c>
      <c r="K68" s="91">
        <v>15000</v>
      </c>
      <c r="L68" s="91">
        <v>10357.58</v>
      </c>
      <c r="M68" s="91">
        <v>50400</v>
      </c>
      <c r="N68" s="91">
        <v>487300</v>
      </c>
    </row>
    <row r="69" spans="1:14" x14ac:dyDescent="0.35">
      <c r="A69" s="90" t="s">
        <v>403</v>
      </c>
      <c r="B69" s="91">
        <v>8096568.7400000002</v>
      </c>
      <c r="C69" s="91">
        <v>0</v>
      </c>
      <c r="D69" s="91">
        <v>0</v>
      </c>
      <c r="E69" s="91">
        <v>71770.260000000009</v>
      </c>
      <c r="F69" s="91">
        <v>184004.24</v>
      </c>
      <c r="G69" s="91">
        <v>102032</v>
      </c>
      <c r="H69" s="91">
        <v>199568.38</v>
      </c>
      <c r="I69" s="91">
        <v>320000</v>
      </c>
      <c r="J69" s="91">
        <v>1621960.0000000002</v>
      </c>
      <c r="K69" s="91">
        <v>867746.4</v>
      </c>
      <c r="L69" s="91">
        <v>1083640</v>
      </c>
      <c r="M69" s="91">
        <v>127000</v>
      </c>
      <c r="N69" s="91">
        <v>3518847.46</v>
      </c>
    </row>
    <row r="70" spans="1:14" ht="29" x14ac:dyDescent="0.35">
      <c r="A70" s="90" t="s">
        <v>420</v>
      </c>
      <c r="B70" s="91">
        <v>11083754.140000001</v>
      </c>
      <c r="C70" s="91">
        <v>0</v>
      </c>
      <c r="D70" s="91">
        <v>0</v>
      </c>
      <c r="E70" s="91">
        <v>175000</v>
      </c>
      <c r="F70" s="91">
        <v>0</v>
      </c>
      <c r="G70" s="91">
        <v>160160</v>
      </c>
      <c r="H70" s="91">
        <v>0</v>
      </c>
      <c r="I70" s="91">
        <v>0</v>
      </c>
      <c r="J70" s="91">
        <v>0</v>
      </c>
      <c r="K70" s="91">
        <v>762144</v>
      </c>
      <c r="L70" s="91">
        <v>810536.3</v>
      </c>
      <c r="M70" s="91">
        <v>0</v>
      </c>
      <c r="N70" s="91">
        <v>9175913.8399999999</v>
      </c>
    </row>
    <row r="71" spans="1:14" ht="29" x14ac:dyDescent="0.35">
      <c r="A71" s="90" t="s">
        <v>715</v>
      </c>
      <c r="B71" s="91">
        <v>3856791.6300000004</v>
      </c>
      <c r="C71" s="91">
        <v>0</v>
      </c>
      <c r="D71" s="91">
        <v>0</v>
      </c>
      <c r="E71" s="91">
        <v>450000</v>
      </c>
      <c r="F71" s="91">
        <v>0</v>
      </c>
      <c r="G71" s="91">
        <v>63901.4</v>
      </c>
      <c r="H71" s="91">
        <v>115000</v>
      </c>
      <c r="I71" s="91">
        <v>190000</v>
      </c>
      <c r="J71" s="91">
        <v>467000</v>
      </c>
      <c r="K71" s="91">
        <v>0</v>
      </c>
      <c r="L71" s="91">
        <v>0</v>
      </c>
      <c r="M71" s="91">
        <v>480000</v>
      </c>
      <c r="N71" s="91">
        <v>2090890.2300000004</v>
      </c>
    </row>
    <row r="72" spans="1:14" ht="29" x14ac:dyDescent="0.35">
      <c r="A72" s="90" t="s">
        <v>558</v>
      </c>
      <c r="B72" s="91">
        <v>3288482.96</v>
      </c>
      <c r="C72" s="91">
        <v>0</v>
      </c>
      <c r="D72" s="91">
        <v>11340</v>
      </c>
      <c r="E72" s="91">
        <v>0</v>
      </c>
      <c r="F72" s="91">
        <v>23631.32</v>
      </c>
      <c r="G72" s="91">
        <v>0</v>
      </c>
      <c r="H72" s="91">
        <v>159111.64000000001</v>
      </c>
      <c r="I72" s="91">
        <v>398160.00000000006</v>
      </c>
      <c r="J72" s="91">
        <v>677662.65000000014</v>
      </c>
      <c r="K72" s="91">
        <v>934080</v>
      </c>
      <c r="L72" s="91">
        <v>119200</v>
      </c>
      <c r="M72" s="91">
        <v>940800.00000000012</v>
      </c>
      <c r="N72" s="91">
        <v>24497.35</v>
      </c>
    </row>
    <row r="73" spans="1:14" x14ac:dyDescent="0.35">
      <c r="A73" s="90" t="s">
        <v>559</v>
      </c>
      <c r="B73" s="91">
        <v>15942438.090000004</v>
      </c>
      <c r="C73" s="91">
        <v>90445.2</v>
      </c>
      <c r="D73" s="91">
        <v>656949.1399999999</v>
      </c>
      <c r="E73" s="91">
        <v>736363.38000000012</v>
      </c>
      <c r="F73" s="91">
        <v>3619578.2900000005</v>
      </c>
      <c r="G73" s="91">
        <v>106590</v>
      </c>
      <c r="H73" s="91">
        <v>2536133.5299999998</v>
      </c>
      <c r="I73" s="91">
        <v>2437216.8400000003</v>
      </c>
      <c r="J73" s="91">
        <v>1578416.86</v>
      </c>
      <c r="K73" s="91">
        <v>457250</v>
      </c>
      <c r="L73" s="91">
        <v>99167.6</v>
      </c>
      <c r="M73" s="91">
        <v>4523.6499999999996</v>
      </c>
      <c r="N73" s="91">
        <v>3619803.5999999996</v>
      </c>
    </row>
    <row r="74" spans="1:14" x14ac:dyDescent="0.35">
      <c r="A74" s="31" t="s">
        <v>385</v>
      </c>
      <c r="B74" s="39">
        <v>43172399.140000001</v>
      </c>
      <c r="C74" s="39">
        <v>90445.2</v>
      </c>
      <c r="D74" s="39">
        <v>668289.1399999999</v>
      </c>
      <c r="E74" s="39">
        <v>1470633.6400000001</v>
      </c>
      <c r="F74" s="39">
        <v>3834713.8500000006</v>
      </c>
      <c r="G74" s="39">
        <v>432683.4</v>
      </c>
      <c r="H74" s="39">
        <v>3268919.55</v>
      </c>
      <c r="I74" s="39">
        <v>3382576.8400000003</v>
      </c>
      <c r="J74" s="39">
        <v>4345039.5100000007</v>
      </c>
      <c r="K74" s="39">
        <v>3036220.4</v>
      </c>
      <c r="L74" s="39">
        <v>2122901.48</v>
      </c>
      <c r="M74" s="39">
        <v>1602723.65</v>
      </c>
      <c r="N74" s="39">
        <v>18917252.48</v>
      </c>
    </row>
    <row r="77" spans="1:14" x14ac:dyDescent="0.35">
      <c r="B77" t="s">
        <v>390</v>
      </c>
      <c r="C77" t="s">
        <v>843</v>
      </c>
      <c r="D77" t="s">
        <v>844</v>
      </c>
      <c r="E77" s="31" t="s">
        <v>845</v>
      </c>
      <c r="F77" s="31" t="s">
        <v>846</v>
      </c>
      <c r="G77" s="31" t="s">
        <v>847</v>
      </c>
      <c r="H77" s="31" t="s">
        <v>848</v>
      </c>
      <c r="I77" s="31" t="s">
        <v>849</v>
      </c>
      <c r="J77" s="31" t="s">
        <v>850</v>
      </c>
      <c r="K77" s="31" t="s">
        <v>851</v>
      </c>
      <c r="L77" s="31" t="s">
        <v>852</v>
      </c>
      <c r="M77" s="31" t="s">
        <v>853</v>
      </c>
      <c r="N77" s="31" t="s">
        <v>854</v>
      </c>
    </row>
    <row r="78" spans="1:14" x14ac:dyDescent="0.35">
      <c r="A78" s="93" t="s">
        <v>855</v>
      </c>
      <c r="B78" s="76">
        <v>43172399.140000001</v>
      </c>
      <c r="C78" s="76">
        <v>90445.2</v>
      </c>
      <c r="D78" s="76">
        <v>668289.1399999999</v>
      </c>
      <c r="E78" s="76">
        <v>1470633.6400000001</v>
      </c>
      <c r="F78" s="76">
        <v>3834713.8500000006</v>
      </c>
      <c r="G78" s="76">
        <v>432683.4</v>
      </c>
      <c r="H78" s="76">
        <v>3268919.55</v>
      </c>
      <c r="I78" s="76">
        <v>3382576.8400000003</v>
      </c>
      <c r="J78" s="76">
        <v>4345039.5100000007</v>
      </c>
      <c r="K78" s="76">
        <v>3036220.4</v>
      </c>
      <c r="L78" s="76">
        <v>2122901.48</v>
      </c>
      <c r="M78" s="76">
        <v>1602723.65</v>
      </c>
      <c r="N78" s="76">
        <v>18917252.48</v>
      </c>
    </row>
    <row r="79" spans="1:14" s="31" customFormat="1" x14ac:dyDescent="0.35">
      <c r="A79" s="93" t="s">
        <v>859</v>
      </c>
      <c r="B79" s="76"/>
      <c r="C79" s="76">
        <f>+C78</f>
        <v>90445.2</v>
      </c>
      <c r="D79" s="76">
        <f>+C79+D78</f>
        <v>758734.33999999985</v>
      </c>
      <c r="E79" s="76">
        <f t="shared" ref="E79:N79" si="0">+D79+E78</f>
        <v>2229367.98</v>
      </c>
      <c r="F79" s="76">
        <f t="shared" si="0"/>
        <v>6064081.8300000001</v>
      </c>
      <c r="G79" s="76">
        <f t="shared" si="0"/>
        <v>6496765.2300000004</v>
      </c>
      <c r="H79" s="76">
        <f t="shared" si="0"/>
        <v>9765684.7800000012</v>
      </c>
      <c r="I79" s="76">
        <f t="shared" si="0"/>
        <v>13148261.620000001</v>
      </c>
      <c r="J79" s="76">
        <f t="shared" si="0"/>
        <v>17493301.130000003</v>
      </c>
      <c r="K79" s="76">
        <f t="shared" si="0"/>
        <v>20529521.530000001</v>
      </c>
      <c r="L79" s="76">
        <f t="shared" si="0"/>
        <v>22652423.010000002</v>
      </c>
      <c r="M79" s="76">
        <f t="shared" si="0"/>
        <v>24255146.66</v>
      </c>
      <c r="N79" s="76">
        <f t="shared" si="0"/>
        <v>43172399.140000001</v>
      </c>
    </row>
    <row r="80" spans="1:14" x14ac:dyDescent="0.35">
      <c r="A80" s="93" t="s">
        <v>857</v>
      </c>
      <c r="C80" s="94">
        <f>+C78/$B$78</f>
        <v>2.0949773883703606E-3</v>
      </c>
      <c r="D80" s="94">
        <f t="shared" ref="D80:N80" si="1">+D78/$B$78</f>
        <v>1.5479546036644001E-2</v>
      </c>
      <c r="E80" s="94">
        <f t="shared" si="1"/>
        <v>3.4064209293326757E-2</v>
      </c>
      <c r="F80" s="94">
        <f t="shared" si="1"/>
        <v>8.8823274276806863E-2</v>
      </c>
      <c r="G80" s="94">
        <f t="shared" si="1"/>
        <v>1.0022222730705533E-2</v>
      </c>
      <c r="H80" s="94">
        <f t="shared" si="1"/>
        <v>7.5717810803136193E-2</v>
      </c>
      <c r="I80" s="94">
        <f t="shared" si="1"/>
        <v>7.8350448605622708E-2</v>
      </c>
      <c r="J80" s="94">
        <f t="shared" si="1"/>
        <v>0.10064392057318501</v>
      </c>
      <c r="K80" s="94">
        <f t="shared" si="1"/>
        <v>7.0327812687780128E-2</v>
      </c>
      <c r="L80" s="94">
        <f t="shared" si="1"/>
        <v>4.9172654804654894E-2</v>
      </c>
      <c r="M80" s="94">
        <f t="shared" si="1"/>
        <v>3.7123803215166881E-2</v>
      </c>
      <c r="N80" s="94">
        <f t="shared" si="1"/>
        <v>0.43817931958460071</v>
      </c>
    </row>
    <row r="81" spans="1:14" x14ac:dyDescent="0.35">
      <c r="A81" s="93" t="s">
        <v>856</v>
      </c>
      <c r="C81" s="95">
        <f>+C80</f>
        <v>2.0949773883703606E-3</v>
      </c>
      <c r="D81" s="95">
        <f>+C81+D80</f>
        <v>1.7574523425014362E-2</v>
      </c>
      <c r="E81" s="95">
        <f t="shared" ref="E81:N81" si="2">+D81+E80</f>
        <v>5.1638732718341115E-2</v>
      </c>
      <c r="F81" s="95">
        <f t="shared" si="2"/>
        <v>0.14046200699514799</v>
      </c>
      <c r="G81" s="95">
        <f t="shared" si="2"/>
        <v>0.15048422972585351</v>
      </c>
      <c r="H81" s="95">
        <f t="shared" si="2"/>
        <v>0.22620204052898971</v>
      </c>
      <c r="I81" s="95">
        <f t="shared" si="2"/>
        <v>0.30455248913461241</v>
      </c>
      <c r="J81" s="95">
        <f t="shared" si="2"/>
        <v>0.40519640970779741</v>
      </c>
      <c r="K81" s="95">
        <f t="shared" si="2"/>
        <v>0.47552422239557757</v>
      </c>
      <c r="L81" s="95">
        <f t="shared" si="2"/>
        <v>0.5246968772002325</v>
      </c>
      <c r="M81" s="95">
        <f t="shared" si="2"/>
        <v>0.56182068041539934</v>
      </c>
      <c r="N81" s="95">
        <f t="shared" si="2"/>
        <v>1</v>
      </c>
    </row>
    <row r="125" spans="1:15" x14ac:dyDescent="0.35">
      <c r="A125" s="37" t="s">
        <v>7</v>
      </c>
      <c r="B125" s="37" t="s">
        <v>11</v>
      </c>
      <c r="C125" s="31" t="s">
        <v>803</v>
      </c>
      <c r="D125" s="31" t="s">
        <v>831</v>
      </c>
      <c r="E125" s="31" t="s">
        <v>832</v>
      </c>
      <c r="F125" s="31" t="s">
        <v>833</v>
      </c>
      <c r="G125" s="31" t="s">
        <v>834</v>
      </c>
      <c r="H125" s="31" t="s">
        <v>835</v>
      </c>
      <c r="I125" s="31" t="s">
        <v>836</v>
      </c>
      <c r="J125" s="31" t="s">
        <v>837</v>
      </c>
      <c r="K125" s="31" t="s">
        <v>838</v>
      </c>
      <c r="L125" s="31" t="s">
        <v>839</v>
      </c>
      <c r="M125" s="31" t="s">
        <v>840</v>
      </c>
      <c r="N125" s="31" t="s">
        <v>841</v>
      </c>
      <c r="O125" s="31" t="s">
        <v>842</v>
      </c>
    </row>
    <row r="126" spans="1:15" x14ac:dyDescent="0.35">
      <c r="A126" s="90" t="s">
        <v>148</v>
      </c>
      <c r="B126" s="31">
        <v>730415</v>
      </c>
      <c r="C126" s="39">
        <v>50400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50400</v>
      </c>
      <c r="O126" s="39">
        <v>0</v>
      </c>
    </row>
    <row r="127" spans="1:15" x14ac:dyDescent="0.35">
      <c r="A127" s="90" t="s">
        <v>148</v>
      </c>
      <c r="B127" s="31">
        <v>730611</v>
      </c>
      <c r="C127" s="39">
        <v>31300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31300</v>
      </c>
    </row>
    <row r="128" spans="1:15" x14ac:dyDescent="0.35">
      <c r="A128" s="90" t="s">
        <v>148</v>
      </c>
      <c r="B128" s="31">
        <v>730612</v>
      </c>
      <c r="C128" s="39">
        <v>822663.58</v>
      </c>
      <c r="D128" s="39">
        <v>0</v>
      </c>
      <c r="E128" s="39">
        <v>0</v>
      </c>
      <c r="F128" s="39">
        <v>37500</v>
      </c>
      <c r="G128" s="39">
        <v>7500</v>
      </c>
      <c r="H128" s="39">
        <v>0</v>
      </c>
      <c r="I128" s="39">
        <v>259106</v>
      </c>
      <c r="J128" s="39">
        <v>37200</v>
      </c>
      <c r="K128" s="39">
        <v>0</v>
      </c>
      <c r="L128" s="39">
        <v>15000</v>
      </c>
      <c r="M128" s="39">
        <v>10357.58</v>
      </c>
      <c r="N128" s="39">
        <v>0</v>
      </c>
      <c r="O128" s="39">
        <v>456000</v>
      </c>
    </row>
    <row r="129" spans="1:15" x14ac:dyDescent="0.35">
      <c r="A129" s="31" t="s">
        <v>825</v>
      </c>
      <c r="B129" s="31"/>
      <c r="C129" s="91">
        <v>904363.58</v>
      </c>
      <c r="D129" s="91">
        <v>0</v>
      </c>
      <c r="E129" s="91">
        <v>0</v>
      </c>
      <c r="F129" s="91">
        <v>37500</v>
      </c>
      <c r="G129" s="91">
        <v>7500</v>
      </c>
      <c r="H129" s="91">
        <v>0</v>
      </c>
      <c r="I129" s="91">
        <v>259106</v>
      </c>
      <c r="J129" s="91">
        <v>37200</v>
      </c>
      <c r="K129" s="91">
        <v>0</v>
      </c>
      <c r="L129" s="91">
        <v>15000</v>
      </c>
      <c r="M129" s="91">
        <v>10357.58</v>
      </c>
      <c r="N129" s="91">
        <v>50400</v>
      </c>
      <c r="O129" s="91">
        <v>487300</v>
      </c>
    </row>
    <row r="130" spans="1:15" x14ac:dyDescent="0.35">
      <c r="A130" s="90" t="s">
        <v>403</v>
      </c>
      <c r="B130" s="31">
        <v>730404</v>
      </c>
      <c r="C130" s="39">
        <v>1777.92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1777.92</v>
      </c>
    </row>
    <row r="131" spans="1:15" x14ac:dyDescent="0.35">
      <c r="A131" s="90" t="s">
        <v>403</v>
      </c>
      <c r="B131" s="31">
        <v>730802</v>
      </c>
      <c r="C131" s="39">
        <v>3810808</v>
      </c>
      <c r="D131" s="39">
        <v>0</v>
      </c>
      <c r="E131" s="39">
        <v>0</v>
      </c>
      <c r="F131" s="39">
        <v>38448</v>
      </c>
      <c r="G131" s="39">
        <v>0</v>
      </c>
      <c r="H131" s="39">
        <v>0</v>
      </c>
      <c r="I131" s="39">
        <v>25000</v>
      </c>
      <c r="J131" s="39">
        <v>10000</v>
      </c>
      <c r="K131" s="39">
        <v>1569960.0000000002</v>
      </c>
      <c r="L131" s="39">
        <v>0</v>
      </c>
      <c r="M131" s="39">
        <v>1067640</v>
      </c>
      <c r="N131" s="39">
        <v>0</v>
      </c>
      <c r="O131" s="39">
        <v>1099760</v>
      </c>
    </row>
    <row r="132" spans="1:15" x14ac:dyDescent="0.35">
      <c r="A132" s="90" t="s">
        <v>403</v>
      </c>
      <c r="B132" s="31">
        <v>730805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</row>
    <row r="133" spans="1:15" x14ac:dyDescent="0.35">
      <c r="A133" s="90" t="s">
        <v>403</v>
      </c>
      <c r="B133" s="31">
        <v>730813</v>
      </c>
      <c r="C133" s="39">
        <v>175440.47999999998</v>
      </c>
      <c r="D133" s="39">
        <v>0</v>
      </c>
      <c r="E133" s="39">
        <v>0</v>
      </c>
      <c r="F133" s="39">
        <v>0</v>
      </c>
      <c r="G133" s="39">
        <v>0</v>
      </c>
      <c r="H133" s="39">
        <v>15000</v>
      </c>
      <c r="I133" s="39">
        <v>9447.2000000000007</v>
      </c>
      <c r="J133" s="39">
        <v>0</v>
      </c>
      <c r="K133" s="39">
        <v>0</v>
      </c>
      <c r="L133" s="39">
        <v>0</v>
      </c>
      <c r="M133" s="39">
        <v>0</v>
      </c>
      <c r="N133" s="39">
        <v>60000</v>
      </c>
      <c r="O133" s="39">
        <v>90993.279999999999</v>
      </c>
    </row>
    <row r="134" spans="1:15" x14ac:dyDescent="0.35">
      <c r="A134" s="90" t="s">
        <v>403</v>
      </c>
      <c r="B134" s="31">
        <v>731404</v>
      </c>
      <c r="C134" s="39">
        <v>54000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4000</v>
      </c>
      <c r="M134" s="39">
        <v>0</v>
      </c>
      <c r="N134" s="39">
        <v>50000</v>
      </c>
      <c r="O134" s="39">
        <v>0</v>
      </c>
    </row>
    <row r="135" spans="1:15" x14ac:dyDescent="0.35">
      <c r="A135" s="90" t="s">
        <v>403</v>
      </c>
      <c r="B135" s="31">
        <v>731406</v>
      </c>
      <c r="C135" s="39">
        <v>113508.5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17000</v>
      </c>
      <c r="O135" s="39">
        <v>96508.5</v>
      </c>
    </row>
    <row r="136" spans="1:15" x14ac:dyDescent="0.35">
      <c r="A136" s="90" t="s">
        <v>403</v>
      </c>
      <c r="B136" s="31">
        <v>731408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</row>
    <row r="137" spans="1:15" x14ac:dyDescent="0.35">
      <c r="A137" s="90" t="s">
        <v>403</v>
      </c>
      <c r="B137" s="31">
        <v>840103</v>
      </c>
      <c r="C137" s="39">
        <v>52000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52000</v>
      </c>
      <c r="L137" s="39">
        <v>0</v>
      </c>
      <c r="M137" s="39">
        <v>0</v>
      </c>
      <c r="N137" s="39">
        <v>0</v>
      </c>
      <c r="O137" s="39">
        <v>0</v>
      </c>
    </row>
    <row r="138" spans="1:15" x14ac:dyDescent="0.35">
      <c r="A138" s="90" t="s">
        <v>403</v>
      </c>
      <c r="B138" s="31">
        <v>840104</v>
      </c>
      <c r="C138" s="39">
        <v>2056956.1399999997</v>
      </c>
      <c r="D138" s="39">
        <v>0</v>
      </c>
      <c r="E138" s="39">
        <v>0</v>
      </c>
      <c r="F138" s="39">
        <v>0</v>
      </c>
      <c r="G138" s="39">
        <v>17950</v>
      </c>
      <c r="H138" s="39">
        <v>87032</v>
      </c>
      <c r="I138" s="39">
        <v>105121.18000000001</v>
      </c>
      <c r="J138" s="39">
        <v>304000</v>
      </c>
      <c r="K138" s="39">
        <v>0</v>
      </c>
      <c r="L138" s="39">
        <v>521746.4</v>
      </c>
      <c r="M138" s="39">
        <v>0</v>
      </c>
      <c r="N138" s="39">
        <v>0</v>
      </c>
      <c r="O138" s="39">
        <v>1021106.56</v>
      </c>
    </row>
    <row r="139" spans="1:15" x14ac:dyDescent="0.35">
      <c r="A139" s="90" t="s">
        <v>403</v>
      </c>
      <c r="B139" s="31">
        <v>840106</v>
      </c>
      <c r="C139" s="39">
        <v>590637.6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590637.6</v>
      </c>
    </row>
    <row r="140" spans="1:15" x14ac:dyDescent="0.35">
      <c r="A140" s="90" t="s">
        <v>403</v>
      </c>
      <c r="B140" s="31">
        <v>840107</v>
      </c>
      <c r="C140" s="39">
        <v>4300</v>
      </c>
      <c r="D140" s="39">
        <v>0</v>
      </c>
      <c r="E140" s="39">
        <v>0</v>
      </c>
      <c r="F140" s="39">
        <v>0</v>
      </c>
      <c r="G140" s="39">
        <v>4300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</row>
    <row r="141" spans="1:15" x14ac:dyDescent="0.35">
      <c r="A141" s="90" t="s">
        <v>403</v>
      </c>
      <c r="B141" s="31">
        <v>840111</v>
      </c>
      <c r="C141" s="39">
        <v>1008063.6</v>
      </c>
      <c r="D141" s="39">
        <v>0</v>
      </c>
      <c r="E141" s="39">
        <v>0</v>
      </c>
      <c r="F141" s="39">
        <v>0</v>
      </c>
      <c r="G141" s="39">
        <v>60000</v>
      </c>
      <c r="H141" s="39">
        <v>0</v>
      </c>
      <c r="I141" s="39">
        <v>60000</v>
      </c>
      <c r="J141" s="39">
        <v>0</v>
      </c>
      <c r="K141" s="39">
        <v>0</v>
      </c>
      <c r="L141" s="39">
        <v>270000</v>
      </c>
      <c r="M141" s="39">
        <v>0</v>
      </c>
      <c r="N141" s="39">
        <v>0</v>
      </c>
      <c r="O141" s="39">
        <v>618063.6</v>
      </c>
    </row>
    <row r="142" spans="1:15" x14ac:dyDescent="0.35">
      <c r="A142" s="90" t="s">
        <v>403</v>
      </c>
      <c r="B142" s="31">
        <v>840113</v>
      </c>
      <c r="C142" s="39">
        <v>173754.23999999999</v>
      </c>
      <c r="D142" s="39">
        <v>0</v>
      </c>
      <c r="E142" s="39">
        <v>0</v>
      </c>
      <c r="F142" s="39">
        <v>0</v>
      </c>
      <c r="G142" s="39">
        <v>101754.24000000001</v>
      </c>
      <c r="H142" s="39">
        <v>0</v>
      </c>
      <c r="I142" s="39">
        <v>0</v>
      </c>
      <c r="J142" s="39">
        <v>0</v>
      </c>
      <c r="K142" s="39">
        <v>0</v>
      </c>
      <c r="L142" s="39">
        <v>72000</v>
      </c>
      <c r="M142" s="39">
        <v>0</v>
      </c>
      <c r="N142" s="39">
        <v>0</v>
      </c>
      <c r="O142" s="39">
        <v>0</v>
      </c>
    </row>
    <row r="143" spans="1:15" x14ac:dyDescent="0.35">
      <c r="A143" s="90" t="s">
        <v>403</v>
      </c>
      <c r="B143" s="31">
        <v>840115</v>
      </c>
      <c r="C143" s="39">
        <v>49322.26</v>
      </c>
      <c r="D143" s="39">
        <v>0</v>
      </c>
      <c r="E143" s="39">
        <v>0</v>
      </c>
      <c r="F143" s="39">
        <v>33322.26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16000</v>
      </c>
      <c r="N143" s="39">
        <v>0</v>
      </c>
      <c r="O143" s="39">
        <v>0</v>
      </c>
    </row>
    <row r="144" spans="1:15" x14ac:dyDescent="0.35">
      <c r="A144" s="90" t="s">
        <v>403</v>
      </c>
      <c r="B144" s="31">
        <v>840512</v>
      </c>
      <c r="C144" s="39">
        <v>6000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6000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</row>
    <row r="145" spans="1:15" x14ac:dyDescent="0.35">
      <c r="A145" s="31" t="s">
        <v>826</v>
      </c>
      <c r="B145" s="31"/>
      <c r="C145" s="91">
        <v>8096568.7399999993</v>
      </c>
      <c r="D145" s="91">
        <v>0</v>
      </c>
      <c r="E145" s="91">
        <v>0</v>
      </c>
      <c r="F145" s="91">
        <v>71770.260000000009</v>
      </c>
      <c r="G145" s="91">
        <v>184004.24</v>
      </c>
      <c r="H145" s="91">
        <v>102032</v>
      </c>
      <c r="I145" s="91">
        <v>199568.38</v>
      </c>
      <c r="J145" s="91">
        <v>320000</v>
      </c>
      <c r="K145" s="91">
        <v>1621960.0000000002</v>
      </c>
      <c r="L145" s="91">
        <v>867746.4</v>
      </c>
      <c r="M145" s="91">
        <v>1083640</v>
      </c>
      <c r="N145" s="91">
        <v>127000</v>
      </c>
      <c r="O145" s="91">
        <v>3518847.46</v>
      </c>
    </row>
    <row r="146" spans="1:15" ht="29" x14ac:dyDescent="0.35">
      <c r="A146" s="90" t="s">
        <v>420</v>
      </c>
      <c r="B146" s="31">
        <v>730404</v>
      </c>
      <c r="C146" s="39">
        <v>8152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8152</v>
      </c>
      <c r="N146" s="39">
        <v>0</v>
      </c>
      <c r="O146" s="39">
        <v>0</v>
      </c>
    </row>
    <row r="147" spans="1:15" ht="29" x14ac:dyDescent="0.35">
      <c r="A147" s="90" t="s">
        <v>420</v>
      </c>
      <c r="B147" s="31">
        <v>730405</v>
      </c>
      <c r="C147" s="39">
        <v>31286.32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6460</v>
      </c>
      <c r="N147" s="39">
        <v>0</v>
      </c>
      <c r="O147" s="39">
        <v>24826.32</v>
      </c>
    </row>
    <row r="148" spans="1:15" ht="29" x14ac:dyDescent="0.35">
      <c r="A148" s="90" t="s">
        <v>420</v>
      </c>
      <c r="B148" s="31">
        <v>840105</v>
      </c>
      <c r="C148" s="39">
        <v>10796605.82</v>
      </c>
      <c r="D148" s="39">
        <v>0</v>
      </c>
      <c r="E148" s="39">
        <v>0</v>
      </c>
      <c r="F148" s="39">
        <v>175000</v>
      </c>
      <c r="G148" s="39">
        <v>0</v>
      </c>
      <c r="H148" s="39">
        <v>160160</v>
      </c>
      <c r="I148" s="39">
        <v>0</v>
      </c>
      <c r="J148" s="39">
        <v>0</v>
      </c>
      <c r="K148" s="39">
        <v>0</v>
      </c>
      <c r="L148" s="39">
        <v>762144</v>
      </c>
      <c r="M148" s="39">
        <v>548214.30000000005</v>
      </c>
      <c r="N148" s="39">
        <v>0</v>
      </c>
      <c r="O148" s="39">
        <v>9151087.5199999996</v>
      </c>
    </row>
    <row r="149" spans="1:15" ht="29" x14ac:dyDescent="0.35">
      <c r="A149" s="90" t="s">
        <v>420</v>
      </c>
      <c r="B149" s="31">
        <v>840113</v>
      </c>
      <c r="C149" s="39">
        <v>247710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247710</v>
      </c>
      <c r="N149" s="39">
        <v>0</v>
      </c>
      <c r="O149" s="39">
        <v>0</v>
      </c>
    </row>
    <row r="150" spans="1:15" x14ac:dyDescent="0.35">
      <c r="A150" s="31" t="s">
        <v>827</v>
      </c>
      <c r="B150" s="31"/>
      <c r="C150" s="91">
        <v>11083754.140000001</v>
      </c>
      <c r="D150" s="91">
        <v>0</v>
      </c>
      <c r="E150" s="91">
        <v>0</v>
      </c>
      <c r="F150" s="91">
        <v>175000</v>
      </c>
      <c r="G150" s="91">
        <v>0</v>
      </c>
      <c r="H150" s="91">
        <v>160160</v>
      </c>
      <c r="I150" s="91">
        <v>0</v>
      </c>
      <c r="J150" s="91">
        <v>0</v>
      </c>
      <c r="K150" s="91">
        <v>0</v>
      </c>
      <c r="L150" s="91">
        <v>762144</v>
      </c>
      <c r="M150" s="91">
        <v>810536.3</v>
      </c>
      <c r="N150" s="91">
        <v>0</v>
      </c>
      <c r="O150" s="91">
        <v>9175913.8399999999</v>
      </c>
    </row>
    <row r="151" spans="1:15" ht="29" x14ac:dyDescent="0.35">
      <c r="A151" s="90" t="s">
        <v>715</v>
      </c>
      <c r="B151" s="31">
        <v>730402</v>
      </c>
      <c r="C151" s="39">
        <v>7000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7000</v>
      </c>
      <c r="L151" s="39">
        <v>0</v>
      </c>
      <c r="M151" s="39">
        <v>0</v>
      </c>
      <c r="N151" s="39">
        <v>0</v>
      </c>
      <c r="O151" s="39">
        <v>0</v>
      </c>
    </row>
    <row r="152" spans="1:15" ht="29" x14ac:dyDescent="0.35">
      <c r="A152" s="90" t="s">
        <v>715</v>
      </c>
      <c r="B152" s="31">
        <v>730604</v>
      </c>
      <c r="C152" s="39">
        <v>394032.81000000006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394032.81000000006</v>
      </c>
    </row>
    <row r="153" spans="1:15" ht="29" x14ac:dyDescent="0.35">
      <c r="A153" s="90" t="s">
        <v>715</v>
      </c>
      <c r="B153" s="31">
        <v>731403</v>
      </c>
      <c r="C153" s="39">
        <v>71715.399999999994</v>
      </c>
      <c r="D153" s="39">
        <v>0</v>
      </c>
      <c r="E153" s="39">
        <v>0</v>
      </c>
      <c r="F153" s="39">
        <v>0</v>
      </c>
      <c r="G153" s="39">
        <v>0</v>
      </c>
      <c r="H153" s="39">
        <v>56715.4</v>
      </c>
      <c r="I153" s="39">
        <v>15000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</row>
    <row r="154" spans="1:15" ht="29" x14ac:dyDescent="0.35">
      <c r="A154" s="90" t="s">
        <v>715</v>
      </c>
      <c r="B154" s="31">
        <v>731404</v>
      </c>
      <c r="C154" s="39">
        <v>7186</v>
      </c>
      <c r="D154" s="39">
        <v>0</v>
      </c>
      <c r="E154" s="39">
        <v>0</v>
      </c>
      <c r="F154" s="39">
        <v>0</v>
      </c>
      <c r="G154" s="39">
        <v>0</v>
      </c>
      <c r="H154" s="39">
        <v>7186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</row>
    <row r="155" spans="1:15" ht="29" x14ac:dyDescent="0.35">
      <c r="A155" s="90" t="s">
        <v>715</v>
      </c>
      <c r="B155" s="31">
        <v>750107</v>
      </c>
      <c r="C155" s="39">
        <v>2626857.4200000004</v>
      </c>
      <c r="D155" s="39">
        <v>0</v>
      </c>
      <c r="E155" s="39">
        <v>0</v>
      </c>
      <c r="F155" s="39">
        <v>450000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480000</v>
      </c>
      <c r="O155" s="39">
        <v>1696857.4200000004</v>
      </c>
    </row>
    <row r="156" spans="1:15" ht="29" x14ac:dyDescent="0.35">
      <c r="A156" s="90" t="s">
        <v>715</v>
      </c>
      <c r="B156" s="31">
        <v>840103</v>
      </c>
      <c r="C156" s="39">
        <v>250000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190000</v>
      </c>
      <c r="K156" s="39">
        <v>60000</v>
      </c>
      <c r="L156" s="39">
        <v>0</v>
      </c>
      <c r="M156" s="39">
        <v>0</v>
      </c>
      <c r="N156" s="39">
        <v>0</v>
      </c>
      <c r="O156" s="39">
        <v>0</v>
      </c>
    </row>
    <row r="157" spans="1:15" ht="29" x14ac:dyDescent="0.35">
      <c r="A157" s="90" t="s">
        <v>715</v>
      </c>
      <c r="B157" s="31">
        <v>840104</v>
      </c>
      <c r="C157" s="39">
        <v>100000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100000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</row>
    <row r="158" spans="1:15" ht="29" x14ac:dyDescent="0.35">
      <c r="A158" s="90" t="s">
        <v>715</v>
      </c>
      <c r="B158" s="31">
        <v>840201</v>
      </c>
      <c r="C158" s="39">
        <v>400000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400000</v>
      </c>
      <c r="L158" s="39">
        <v>0</v>
      </c>
      <c r="M158" s="39">
        <v>0</v>
      </c>
      <c r="N158" s="39">
        <v>0</v>
      </c>
      <c r="O158" s="39">
        <v>0</v>
      </c>
    </row>
    <row r="159" spans="1:15" x14ac:dyDescent="0.35">
      <c r="A159" s="31" t="s">
        <v>828</v>
      </c>
      <c r="B159" s="31"/>
      <c r="C159" s="91">
        <v>3856791.6300000004</v>
      </c>
      <c r="D159" s="91">
        <v>0</v>
      </c>
      <c r="E159" s="91">
        <v>0</v>
      </c>
      <c r="F159" s="91">
        <v>450000</v>
      </c>
      <c r="G159" s="91">
        <v>0</v>
      </c>
      <c r="H159" s="91">
        <v>63901.4</v>
      </c>
      <c r="I159" s="91">
        <v>115000</v>
      </c>
      <c r="J159" s="91">
        <v>190000</v>
      </c>
      <c r="K159" s="91">
        <v>467000</v>
      </c>
      <c r="L159" s="91">
        <v>0</v>
      </c>
      <c r="M159" s="91">
        <v>0</v>
      </c>
      <c r="N159" s="91">
        <v>480000</v>
      </c>
      <c r="O159" s="91">
        <v>2090890.2300000004</v>
      </c>
    </row>
    <row r="160" spans="1:15" ht="29" x14ac:dyDescent="0.35">
      <c r="A160" s="90" t="s">
        <v>558</v>
      </c>
      <c r="B160" s="31">
        <v>730105</v>
      </c>
      <c r="C160" s="39">
        <v>91000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91000</v>
      </c>
      <c r="L160" s="39">
        <v>0</v>
      </c>
      <c r="M160" s="39">
        <v>0</v>
      </c>
      <c r="N160" s="39">
        <v>0</v>
      </c>
      <c r="O160" s="39">
        <v>0</v>
      </c>
    </row>
    <row r="161" spans="1:15" ht="29" x14ac:dyDescent="0.35">
      <c r="A161" s="90" t="s">
        <v>558</v>
      </c>
      <c r="B161" s="31">
        <v>730402</v>
      </c>
      <c r="C161" s="39">
        <v>31000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31000</v>
      </c>
      <c r="M161" s="39">
        <v>0</v>
      </c>
      <c r="N161" s="39">
        <v>0</v>
      </c>
      <c r="O161" s="39">
        <v>0</v>
      </c>
    </row>
    <row r="162" spans="1:15" ht="29" x14ac:dyDescent="0.35">
      <c r="A162" s="90" t="s">
        <v>558</v>
      </c>
      <c r="B162" s="31">
        <v>730404</v>
      </c>
      <c r="C162" s="39">
        <v>145575.05000000002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7000</v>
      </c>
      <c r="J162" s="39">
        <v>0</v>
      </c>
      <c r="K162" s="39">
        <v>0</v>
      </c>
      <c r="L162" s="39">
        <v>93177.700000000012</v>
      </c>
      <c r="M162" s="39">
        <v>0</v>
      </c>
      <c r="N162" s="39">
        <v>22400</v>
      </c>
      <c r="O162" s="39">
        <v>22997.35</v>
      </c>
    </row>
    <row r="163" spans="1:15" ht="29" x14ac:dyDescent="0.35">
      <c r="A163" s="90" t="s">
        <v>558</v>
      </c>
      <c r="B163" s="31">
        <v>730405</v>
      </c>
      <c r="C163" s="39">
        <v>15269.33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15269.33</v>
      </c>
      <c r="L163" s="39">
        <v>0</v>
      </c>
      <c r="M163" s="39">
        <v>0</v>
      </c>
      <c r="N163" s="39">
        <v>0</v>
      </c>
      <c r="O163" s="39">
        <v>0</v>
      </c>
    </row>
    <row r="164" spans="1:15" ht="29" x14ac:dyDescent="0.35">
      <c r="A164" s="90" t="s">
        <v>558</v>
      </c>
      <c r="B164" s="31">
        <v>730601</v>
      </c>
      <c r="C164" s="39">
        <v>78400.000000000015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78400.000000000015</v>
      </c>
      <c r="M164" s="39">
        <v>0</v>
      </c>
      <c r="N164" s="39">
        <v>0</v>
      </c>
      <c r="O164" s="39">
        <v>0</v>
      </c>
    </row>
    <row r="165" spans="1:15" ht="29" x14ac:dyDescent="0.35">
      <c r="A165" s="90" t="s">
        <v>558</v>
      </c>
      <c r="B165" s="31">
        <v>730701</v>
      </c>
      <c r="C165" s="39">
        <v>67200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67200</v>
      </c>
      <c r="O165" s="39">
        <v>0</v>
      </c>
    </row>
    <row r="166" spans="1:15" ht="29" x14ac:dyDescent="0.35">
      <c r="A166" s="90" t="s">
        <v>558</v>
      </c>
      <c r="B166" s="31">
        <v>730704</v>
      </c>
      <c r="C166" s="39">
        <v>1500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1500</v>
      </c>
    </row>
    <row r="167" spans="1:15" ht="29" x14ac:dyDescent="0.35">
      <c r="A167" s="90" t="s">
        <v>558</v>
      </c>
      <c r="B167" s="31">
        <v>730813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</row>
    <row r="168" spans="1:15" ht="29" x14ac:dyDescent="0.35">
      <c r="A168" s="90" t="s">
        <v>558</v>
      </c>
      <c r="B168" s="31">
        <v>840104</v>
      </c>
      <c r="C168" s="39">
        <v>789626.94000000006</v>
      </c>
      <c r="D168" s="39">
        <v>0</v>
      </c>
      <c r="E168" s="39">
        <v>11340</v>
      </c>
      <c r="F168" s="39">
        <v>0</v>
      </c>
      <c r="G168" s="39">
        <v>23631.32</v>
      </c>
      <c r="H168" s="39">
        <v>0</v>
      </c>
      <c r="I168" s="39">
        <v>0</v>
      </c>
      <c r="J168" s="39">
        <v>62160</v>
      </c>
      <c r="K168" s="39">
        <v>235393.32</v>
      </c>
      <c r="L168" s="39">
        <v>238702.3</v>
      </c>
      <c r="M168" s="39">
        <v>39200.000000000007</v>
      </c>
      <c r="N168" s="39">
        <v>179200</v>
      </c>
      <c r="O168" s="39">
        <v>0</v>
      </c>
    </row>
    <row r="169" spans="1:15" ht="29" x14ac:dyDescent="0.35">
      <c r="A169" s="90" t="s">
        <v>558</v>
      </c>
      <c r="B169" s="31">
        <v>840107</v>
      </c>
      <c r="C169" s="39">
        <v>2046021.64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129221.64</v>
      </c>
      <c r="J169" s="39">
        <v>336000.00000000006</v>
      </c>
      <c r="K169" s="39">
        <v>336000.00000000006</v>
      </c>
      <c r="L169" s="39">
        <v>492800.00000000006</v>
      </c>
      <c r="M169" s="39">
        <v>80000</v>
      </c>
      <c r="N169" s="39">
        <v>672000.00000000012</v>
      </c>
      <c r="O169" s="39">
        <v>0</v>
      </c>
    </row>
    <row r="170" spans="1:15" ht="29" x14ac:dyDescent="0.35">
      <c r="A170" s="90" t="s">
        <v>558</v>
      </c>
      <c r="B170" s="31">
        <v>840111</v>
      </c>
      <c r="C170" s="39">
        <v>22890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22890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0</v>
      </c>
    </row>
    <row r="171" spans="1:15" x14ac:dyDescent="0.35">
      <c r="A171" s="31" t="s">
        <v>829</v>
      </c>
      <c r="B171" s="31"/>
      <c r="C171" s="91">
        <v>3288482.96</v>
      </c>
      <c r="D171" s="91">
        <v>0</v>
      </c>
      <c r="E171" s="91">
        <v>11340</v>
      </c>
      <c r="F171" s="91">
        <v>0</v>
      </c>
      <c r="G171" s="91">
        <v>23631.32</v>
      </c>
      <c r="H171" s="91">
        <v>0</v>
      </c>
      <c r="I171" s="91">
        <v>159111.64000000001</v>
      </c>
      <c r="J171" s="91">
        <v>398160.00000000006</v>
      </c>
      <c r="K171" s="91">
        <v>677662.65000000014</v>
      </c>
      <c r="L171" s="91">
        <v>934080</v>
      </c>
      <c r="M171" s="91">
        <v>119200</v>
      </c>
      <c r="N171" s="91">
        <v>940800.00000000012</v>
      </c>
      <c r="O171" s="91">
        <v>24497.35</v>
      </c>
    </row>
    <row r="172" spans="1:15" x14ac:dyDescent="0.35">
      <c r="A172" s="90" t="s">
        <v>559</v>
      </c>
      <c r="B172" s="31">
        <v>730105</v>
      </c>
      <c r="C172" s="39">
        <v>69394</v>
      </c>
      <c r="D172" s="39">
        <v>0</v>
      </c>
      <c r="E172" s="39">
        <v>69394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</row>
    <row r="173" spans="1:15" x14ac:dyDescent="0.35">
      <c r="A173" s="90" t="s">
        <v>559</v>
      </c>
      <c r="B173" s="31">
        <v>730207</v>
      </c>
      <c r="C173" s="39">
        <v>113250</v>
      </c>
      <c r="D173" s="39">
        <v>0</v>
      </c>
      <c r="E173" s="39">
        <v>0</v>
      </c>
      <c r="F173" s="39">
        <v>0</v>
      </c>
      <c r="G173" s="39">
        <v>113250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</row>
    <row r="174" spans="1:15" x14ac:dyDescent="0.35">
      <c r="A174" s="90" t="s">
        <v>559</v>
      </c>
      <c r="B174" s="31">
        <v>730402</v>
      </c>
      <c r="C174" s="39">
        <v>25832.370000000003</v>
      </c>
      <c r="D174" s="39">
        <v>0</v>
      </c>
      <c r="E174" s="39">
        <v>25237.13</v>
      </c>
      <c r="F174" s="39">
        <v>595.24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</row>
    <row r="175" spans="1:15" x14ac:dyDescent="0.35">
      <c r="A175" s="90" t="s">
        <v>559</v>
      </c>
      <c r="B175" s="31">
        <v>730404</v>
      </c>
      <c r="C175" s="39">
        <v>297258.95</v>
      </c>
      <c r="D175" s="39">
        <v>0</v>
      </c>
      <c r="E175" s="39">
        <v>0</v>
      </c>
      <c r="F175" s="39">
        <v>0</v>
      </c>
      <c r="G175" s="39">
        <v>0</v>
      </c>
      <c r="H175" s="39">
        <v>3850</v>
      </c>
      <c r="I175" s="39">
        <v>20404.919999999998</v>
      </c>
      <c r="J175" s="39">
        <v>120</v>
      </c>
      <c r="K175" s="39">
        <v>0</v>
      </c>
      <c r="L175" s="39">
        <v>0</v>
      </c>
      <c r="M175" s="39">
        <v>0</v>
      </c>
      <c r="N175" s="39">
        <v>0</v>
      </c>
      <c r="O175" s="39">
        <v>272884.03000000003</v>
      </c>
    </row>
    <row r="176" spans="1:15" x14ac:dyDescent="0.35">
      <c r="A176" s="90" t="s">
        <v>559</v>
      </c>
      <c r="B176" s="31">
        <v>730405</v>
      </c>
      <c r="C176" s="39">
        <v>26651.489999999998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26651.489999999998</v>
      </c>
    </row>
    <row r="177" spans="1:15" x14ac:dyDescent="0.35">
      <c r="A177" s="90" t="s">
        <v>559</v>
      </c>
      <c r="B177" s="31">
        <v>730601</v>
      </c>
      <c r="C177" s="39">
        <v>99167.6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99167.6</v>
      </c>
      <c r="N177" s="39">
        <v>0</v>
      </c>
      <c r="O177" s="39">
        <v>0</v>
      </c>
    </row>
    <row r="178" spans="1:15" x14ac:dyDescent="0.35">
      <c r="A178" s="90" t="s">
        <v>559</v>
      </c>
      <c r="B178" s="31">
        <v>730612</v>
      </c>
      <c r="C178" s="39">
        <v>670500.64999999991</v>
      </c>
      <c r="D178" s="39">
        <v>49999</v>
      </c>
      <c r="E178" s="39">
        <v>0</v>
      </c>
      <c r="F178" s="39">
        <v>0</v>
      </c>
      <c r="G178" s="39">
        <v>529278.19999999995</v>
      </c>
      <c r="H178" s="39">
        <v>0</v>
      </c>
      <c r="I178" s="39">
        <v>0</v>
      </c>
      <c r="J178" s="39">
        <v>91223.45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</row>
    <row r="179" spans="1:15" x14ac:dyDescent="0.35">
      <c r="A179" s="90" t="s">
        <v>559</v>
      </c>
      <c r="B179" s="31">
        <v>730704</v>
      </c>
      <c r="C179" s="39">
        <v>11845.560000000001</v>
      </c>
      <c r="D179" s="39">
        <v>983</v>
      </c>
      <c r="E179" s="39">
        <v>0</v>
      </c>
      <c r="F179" s="39">
        <v>2943.91</v>
      </c>
      <c r="G179" s="39">
        <v>0</v>
      </c>
      <c r="H179" s="39">
        <v>0</v>
      </c>
      <c r="I179" s="39">
        <v>0</v>
      </c>
      <c r="J179" s="39">
        <v>0</v>
      </c>
      <c r="K179" s="39">
        <v>3050</v>
      </c>
      <c r="L179" s="39">
        <v>0</v>
      </c>
      <c r="M179" s="39">
        <v>0</v>
      </c>
      <c r="N179" s="39">
        <v>4523.6499999999996</v>
      </c>
      <c r="O179" s="39">
        <v>345</v>
      </c>
    </row>
    <row r="180" spans="1:15" x14ac:dyDescent="0.35">
      <c r="A180" s="90" t="s">
        <v>559</v>
      </c>
      <c r="B180" s="31">
        <v>730802</v>
      </c>
      <c r="C180" s="39">
        <v>3932788.52</v>
      </c>
      <c r="D180" s="39">
        <v>0</v>
      </c>
      <c r="E180" s="39">
        <v>3696</v>
      </c>
      <c r="F180" s="39">
        <v>22779.439999999999</v>
      </c>
      <c r="G180" s="39">
        <v>364724.39999999997</v>
      </c>
      <c r="H180" s="39">
        <v>0</v>
      </c>
      <c r="I180" s="39">
        <v>1154249.99</v>
      </c>
      <c r="J180" s="39">
        <v>2345873.39</v>
      </c>
      <c r="K180" s="39">
        <v>41465.300000000003</v>
      </c>
      <c r="L180" s="39">
        <v>0</v>
      </c>
      <c r="M180" s="39">
        <v>0</v>
      </c>
      <c r="N180" s="39">
        <v>0</v>
      </c>
      <c r="O180" s="39">
        <v>0</v>
      </c>
    </row>
    <row r="181" spans="1:15" x14ac:dyDescent="0.35">
      <c r="A181" s="90" t="s">
        <v>559</v>
      </c>
      <c r="B181" s="31">
        <v>730813</v>
      </c>
      <c r="C181" s="39">
        <v>15727.48</v>
      </c>
      <c r="D181" s="39">
        <v>0</v>
      </c>
      <c r="E181" s="39">
        <v>5450</v>
      </c>
      <c r="F181" s="39">
        <v>4264.2</v>
      </c>
      <c r="G181" s="39">
        <v>6013.28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</row>
    <row r="182" spans="1:15" x14ac:dyDescent="0.35">
      <c r="A182" s="90" t="s">
        <v>559</v>
      </c>
      <c r="B182" s="31">
        <v>731403</v>
      </c>
      <c r="C182" s="39">
        <v>29290.97</v>
      </c>
      <c r="D182" s="39">
        <v>0</v>
      </c>
      <c r="E182" s="39">
        <v>0</v>
      </c>
      <c r="F182" s="39">
        <v>0</v>
      </c>
      <c r="G182" s="39">
        <v>29290.97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</row>
    <row r="183" spans="1:15" x14ac:dyDescent="0.35">
      <c r="A183" s="90" t="s">
        <v>559</v>
      </c>
      <c r="B183" s="31">
        <v>731404</v>
      </c>
      <c r="C183" s="39">
        <v>7374</v>
      </c>
      <c r="D183" s="39">
        <v>0</v>
      </c>
      <c r="E183" s="39">
        <v>7374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</row>
    <row r="184" spans="1:15" x14ac:dyDescent="0.35">
      <c r="A184" s="90" t="s">
        <v>559</v>
      </c>
      <c r="B184" s="31">
        <v>731406</v>
      </c>
      <c r="C184" s="39">
        <v>12021.05</v>
      </c>
      <c r="D184" s="39">
        <v>0</v>
      </c>
      <c r="E184" s="39">
        <v>11194</v>
      </c>
      <c r="F184" s="39">
        <v>0</v>
      </c>
      <c r="G184" s="39">
        <v>827.05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0</v>
      </c>
    </row>
    <row r="185" spans="1:15" x14ac:dyDescent="0.35">
      <c r="A185" s="90" t="s">
        <v>559</v>
      </c>
      <c r="B185" s="31">
        <v>731408</v>
      </c>
      <c r="C185" s="39">
        <v>36745.719999999994</v>
      </c>
      <c r="D185" s="39">
        <v>0</v>
      </c>
      <c r="E185" s="39">
        <v>0</v>
      </c>
      <c r="F185" s="39">
        <v>36745.719999999994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</row>
    <row r="186" spans="1:15" x14ac:dyDescent="0.35">
      <c r="A186" s="90" t="s">
        <v>559</v>
      </c>
      <c r="B186" s="31">
        <v>750106</v>
      </c>
      <c r="C186" s="39">
        <v>11350</v>
      </c>
      <c r="D186" s="39">
        <v>0</v>
      </c>
      <c r="E186" s="39">
        <v>0</v>
      </c>
      <c r="F186" s="39">
        <v>0</v>
      </c>
      <c r="G186" s="39">
        <v>11350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</row>
    <row r="187" spans="1:15" x14ac:dyDescent="0.35">
      <c r="A187" s="90" t="s">
        <v>559</v>
      </c>
      <c r="B187" s="31">
        <v>750107</v>
      </c>
      <c r="C187" s="39">
        <v>1927192.28</v>
      </c>
      <c r="D187" s="39">
        <v>0</v>
      </c>
      <c r="E187" s="39">
        <v>0</v>
      </c>
      <c r="F187" s="39">
        <v>131966.18</v>
      </c>
      <c r="G187" s="39">
        <v>599779.81999999995</v>
      </c>
      <c r="H187" s="39">
        <v>0</v>
      </c>
      <c r="I187" s="39">
        <v>707338.26</v>
      </c>
      <c r="J187" s="39">
        <v>0</v>
      </c>
      <c r="K187" s="39">
        <v>488108.02</v>
      </c>
      <c r="L187" s="39">
        <v>0</v>
      </c>
      <c r="M187" s="39">
        <v>0</v>
      </c>
      <c r="N187" s="39">
        <v>0</v>
      </c>
      <c r="O187" s="39">
        <v>0</v>
      </c>
    </row>
    <row r="188" spans="1:15" x14ac:dyDescent="0.35">
      <c r="A188" s="90" t="s">
        <v>559</v>
      </c>
      <c r="B188" s="31">
        <v>840103</v>
      </c>
      <c r="C188" s="39">
        <v>8428</v>
      </c>
      <c r="D188" s="39">
        <v>0</v>
      </c>
      <c r="E188" s="39">
        <v>1440</v>
      </c>
      <c r="F188" s="39">
        <v>0</v>
      </c>
      <c r="G188" s="39">
        <v>6988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</row>
    <row r="189" spans="1:15" x14ac:dyDescent="0.35">
      <c r="A189" s="90" t="s">
        <v>559</v>
      </c>
      <c r="B189" s="31">
        <v>840104</v>
      </c>
      <c r="C189" s="39">
        <v>5172106.54</v>
      </c>
      <c r="D189" s="39">
        <v>39463.199999999997</v>
      </c>
      <c r="E189" s="39">
        <v>450814.01</v>
      </c>
      <c r="F189" s="39">
        <v>253954.71000000002</v>
      </c>
      <c r="G189" s="39">
        <v>1464867.64</v>
      </c>
      <c r="H189" s="39">
        <v>0</v>
      </c>
      <c r="I189" s="39">
        <v>654140.36</v>
      </c>
      <c r="J189" s="39">
        <v>0</v>
      </c>
      <c r="K189" s="39">
        <v>1045793.54</v>
      </c>
      <c r="L189" s="39">
        <v>457250</v>
      </c>
      <c r="M189" s="39">
        <v>0</v>
      </c>
      <c r="N189" s="39">
        <v>0</v>
      </c>
      <c r="O189" s="39">
        <v>805823.08</v>
      </c>
    </row>
    <row r="190" spans="1:15" x14ac:dyDescent="0.35">
      <c r="A190" s="90" t="s">
        <v>559</v>
      </c>
      <c r="B190" s="31">
        <v>840105</v>
      </c>
      <c r="C190" s="39">
        <v>477167.07</v>
      </c>
      <c r="D190" s="39">
        <v>0</v>
      </c>
      <c r="E190" s="39">
        <v>0</v>
      </c>
      <c r="F190" s="39">
        <v>141437.06</v>
      </c>
      <c r="G190" s="39">
        <v>335730.01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</row>
    <row r="191" spans="1:15" x14ac:dyDescent="0.35">
      <c r="A191" s="90" t="s">
        <v>559</v>
      </c>
      <c r="B191" s="31">
        <v>840106</v>
      </c>
      <c r="C191" s="39">
        <v>60349.999999999993</v>
      </c>
      <c r="D191" s="39">
        <v>0</v>
      </c>
      <c r="E191" s="39">
        <v>60349.999999999993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</row>
    <row r="192" spans="1:15" x14ac:dyDescent="0.35">
      <c r="A192" s="90" t="s">
        <v>559</v>
      </c>
      <c r="B192" s="31">
        <v>840107</v>
      </c>
      <c r="C192" s="39">
        <v>757312.95</v>
      </c>
      <c r="D192" s="39">
        <v>0</v>
      </c>
      <c r="E192" s="39">
        <v>0</v>
      </c>
      <c r="F192" s="39">
        <v>141676.92000000001</v>
      </c>
      <c r="G192" s="39">
        <v>123536.03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492100</v>
      </c>
    </row>
    <row r="193" spans="1:15" x14ac:dyDescent="0.35">
      <c r="A193" s="90" t="s">
        <v>559</v>
      </c>
      <c r="B193" s="31">
        <v>840111</v>
      </c>
      <c r="C193" s="39">
        <v>22000</v>
      </c>
      <c r="D193" s="39">
        <v>0</v>
      </c>
      <c r="E193" s="39">
        <v>22000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</row>
    <row r="194" spans="1:15" x14ac:dyDescent="0.35">
      <c r="A194" s="90" t="s">
        <v>559</v>
      </c>
      <c r="B194" s="31">
        <v>840113</v>
      </c>
      <c r="C194" s="39">
        <v>136682.89000000001</v>
      </c>
      <c r="D194" s="39">
        <v>0</v>
      </c>
      <c r="E194" s="39">
        <v>0</v>
      </c>
      <c r="F194" s="39">
        <v>0</v>
      </c>
      <c r="G194" s="39">
        <v>33942.89</v>
      </c>
      <c r="H194" s="39">
        <v>102740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</row>
    <row r="195" spans="1:15" x14ac:dyDescent="0.35">
      <c r="A195" s="90" t="s">
        <v>559</v>
      </c>
      <c r="B195" s="31">
        <v>840402</v>
      </c>
      <c r="C195" s="39">
        <v>322000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322000</v>
      </c>
    </row>
    <row r="196" spans="1:15" x14ac:dyDescent="0.35">
      <c r="A196" s="90" t="s">
        <v>559</v>
      </c>
      <c r="B196" s="31">
        <v>840403</v>
      </c>
      <c r="C196" s="39">
        <v>1700000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1700000</v>
      </c>
    </row>
    <row r="197" spans="1:15" x14ac:dyDescent="0.35">
      <c r="A197" s="31" t="s">
        <v>830</v>
      </c>
      <c r="B197" s="31"/>
      <c r="C197" s="91">
        <v>15942438.09</v>
      </c>
      <c r="D197" s="91">
        <v>90445.2</v>
      </c>
      <c r="E197" s="91">
        <v>656949.14</v>
      </c>
      <c r="F197" s="91">
        <v>736363.38</v>
      </c>
      <c r="G197" s="91">
        <v>3619578.2899999991</v>
      </c>
      <c r="H197" s="91">
        <v>106590</v>
      </c>
      <c r="I197" s="91">
        <v>2536133.5299999998</v>
      </c>
      <c r="J197" s="91">
        <v>2437216.8400000003</v>
      </c>
      <c r="K197" s="91">
        <v>1578416.86</v>
      </c>
      <c r="L197" s="91">
        <v>457250</v>
      </c>
      <c r="M197" s="91">
        <v>99167.6</v>
      </c>
      <c r="N197" s="91">
        <v>4523.6499999999996</v>
      </c>
      <c r="O197" s="91">
        <v>3619803.6</v>
      </c>
    </row>
    <row r="198" spans="1:15" x14ac:dyDescent="0.35">
      <c r="A198" s="31" t="s">
        <v>385</v>
      </c>
      <c r="C198" s="39">
        <v>43172399.140000001</v>
      </c>
      <c r="D198" s="39">
        <v>90445.2</v>
      </c>
      <c r="E198" s="39">
        <v>668289.14</v>
      </c>
      <c r="F198" s="39">
        <v>1470633.64</v>
      </c>
      <c r="G198" s="39">
        <v>3834713.8499999996</v>
      </c>
      <c r="H198" s="39">
        <v>432683.4</v>
      </c>
      <c r="I198" s="39">
        <v>3268919.5500000003</v>
      </c>
      <c r="J198" s="39">
        <v>3382576.84</v>
      </c>
      <c r="K198" s="39">
        <v>4345039.51</v>
      </c>
      <c r="L198" s="39">
        <v>3036220.4</v>
      </c>
      <c r="M198" s="39">
        <v>2122901.48</v>
      </c>
      <c r="N198" s="39">
        <v>1602723.65</v>
      </c>
      <c r="O198" s="39">
        <v>18917252.479999997</v>
      </c>
    </row>
  </sheetData>
  <pageMargins left="0.7" right="0.7" top="0.75" bottom="0.75" header="0.3" footer="0.3"/>
  <pageSetup paperSize="9"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80"/>
  <sheetViews>
    <sheetView tabSelected="1" zoomScale="90" zoomScaleNormal="90" workbookViewId="0">
      <pane ySplit="2" topLeftCell="A3" activePane="bottomLeft" state="frozen"/>
      <selection pane="bottomLeft" activeCell="C3" sqref="C3"/>
    </sheetView>
  </sheetViews>
  <sheetFormatPr baseColWidth="10" defaultRowHeight="14.5" x14ac:dyDescent="0.35"/>
  <cols>
    <col min="1" max="1" width="10" bestFit="1" customWidth="1"/>
    <col min="2" max="2" width="14.81640625" bestFit="1" customWidth="1"/>
    <col min="3" max="3" width="29.453125" customWidth="1"/>
    <col min="4" max="4" width="42.90625" customWidth="1"/>
    <col min="5" max="5" width="20.36328125" bestFit="1" customWidth="1"/>
    <col min="6" max="6" width="11" bestFit="1" customWidth="1"/>
    <col min="7" max="7" width="16.90625" customWidth="1"/>
    <col min="8" max="8" width="27.453125" style="38" customWidth="1"/>
    <col min="9" max="9" width="13.90625" customWidth="1"/>
    <col min="10" max="10" width="27.453125" style="38" customWidth="1"/>
    <col min="11" max="11" width="6.1796875" style="12" customWidth="1"/>
    <col min="12" max="12" width="9.08984375" style="12" customWidth="1"/>
    <col min="13" max="13" width="8.1796875" style="12" customWidth="1"/>
    <col min="14" max="14" width="8.6328125" style="12" customWidth="1"/>
    <col min="15" max="15" width="8.453125" style="12" customWidth="1"/>
    <col min="16" max="16" width="11.26953125" style="12" customWidth="1"/>
    <col min="18" max="18" width="11.26953125" style="12" hidden="1" customWidth="1"/>
    <col min="20" max="20" width="16.54296875" bestFit="1" customWidth="1"/>
    <col min="21" max="21" width="12" bestFit="1" customWidth="1"/>
    <col min="22" max="22" width="12.54296875" customWidth="1"/>
    <col min="23" max="23" width="13.54296875" customWidth="1"/>
    <col min="24" max="24" width="12.6328125" customWidth="1"/>
    <col min="25" max="25" width="12.36328125" customWidth="1"/>
    <col min="26" max="49" width="15.453125" customWidth="1"/>
    <col min="50" max="50" width="2.90625" customWidth="1"/>
    <col min="51" max="51" width="14.1796875" bestFit="1" customWidth="1"/>
    <col min="52" max="52" width="17.08984375" bestFit="1" customWidth="1"/>
    <col min="53" max="53" width="15.453125" customWidth="1"/>
    <col min="54" max="54" width="19.90625" customWidth="1"/>
  </cols>
  <sheetData>
    <row r="1" spans="1:54" ht="14.5" customHeight="1" x14ac:dyDescent="0.35">
      <c r="Z1" s="82" t="s">
        <v>13</v>
      </c>
      <c r="AA1" s="82"/>
      <c r="AB1" s="82" t="s">
        <v>14</v>
      </c>
      <c r="AC1" s="82"/>
      <c r="AD1" s="82" t="s">
        <v>15</v>
      </c>
      <c r="AE1" s="82"/>
      <c r="AF1" s="82" t="s">
        <v>16</v>
      </c>
      <c r="AG1" s="82"/>
      <c r="AH1" s="82" t="s">
        <v>17</v>
      </c>
      <c r="AI1" s="82"/>
      <c r="AJ1" s="82" t="s">
        <v>18</v>
      </c>
      <c r="AK1" s="82"/>
      <c r="AL1" s="82" t="s">
        <v>19</v>
      </c>
      <c r="AM1" s="82"/>
      <c r="AN1" s="82" t="s">
        <v>20</v>
      </c>
      <c r="AO1" s="82"/>
      <c r="AP1" s="82" t="s">
        <v>21</v>
      </c>
      <c r="AQ1" s="82"/>
      <c r="AR1" s="82" t="s">
        <v>22</v>
      </c>
      <c r="AS1" s="82"/>
      <c r="AT1" s="82" t="s">
        <v>23</v>
      </c>
      <c r="AU1" s="82"/>
      <c r="AV1" s="82" t="s">
        <v>24</v>
      </c>
      <c r="AW1" s="82"/>
      <c r="BA1" s="83" t="s">
        <v>397</v>
      </c>
      <c r="BB1" s="83"/>
    </row>
    <row r="2" spans="1:54" ht="26" customHeight="1" x14ac:dyDescent="0.35">
      <c r="A2" s="57" t="s">
        <v>0</v>
      </c>
      <c r="B2" s="57" t="s">
        <v>1</v>
      </c>
      <c r="C2" s="57" t="s">
        <v>2</v>
      </c>
      <c r="D2" s="100" t="s">
        <v>295</v>
      </c>
      <c r="E2" s="57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7" t="s">
        <v>9</v>
      </c>
      <c r="K2" s="69" t="s">
        <v>58</v>
      </c>
      <c r="L2" s="69" t="s">
        <v>0</v>
      </c>
      <c r="M2" s="69" t="s">
        <v>1</v>
      </c>
      <c r="N2" s="69" t="s">
        <v>2</v>
      </c>
      <c r="O2" s="69" t="s">
        <v>7</v>
      </c>
      <c r="P2" s="69" t="s">
        <v>59</v>
      </c>
      <c r="Q2" s="57" t="s">
        <v>10</v>
      </c>
      <c r="R2" s="70" t="s">
        <v>60</v>
      </c>
      <c r="S2" s="57" t="s">
        <v>11</v>
      </c>
      <c r="T2" s="57" t="s">
        <v>12</v>
      </c>
      <c r="U2" s="71" t="s">
        <v>802</v>
      </c>
      <c r="V2" s="71" t="s">
        <v>29</v>
      </c>
      <c r="W2" s="71" t="s">
        <v>30</v>
      </c>
      <c r="X2" s="71" t="s">
        <v>31</v>
      </c>
      <c r="Y2" s="72" t="s">
        <v>32</v>
      </c>
      <c r="Z2" s="1" t="s">
        <v>778</v>
      </c>
      <c r="AA2" s="1" t="s">
        <v>779</v>
      </c>
      <c r="AB2" s="1" t="s">
        <v>780</v>
      </c>
      <c r="AC2" s="1" t="s">
        <v>781</v>
      </c>
      <c r="AD2" s="1" t="s">
        <v>782</v>
      </c>
      <c r="AE2" s="1" t="s">
        <v>783</v>
      </c>
      <c r="AF2" s="1" t="s">
        <v>784</v>
      </c>
      <c r="AG2" s="1" t="s">
        <v>785</v>
      </c>
      <c r="AH2" s="1" t="s">
        <v>786</v>
      </c>
      <c r="AI2" s="1" t="s">
        <v>787</v>
      </c>
      <c r="AJ2" s="1" t="s">
        <v>788</v>
      </c>
      <c r="AK2" s="1" t="s">
        <v>789</v>
      </c>
      <c r="AL2" s="1" t="s">
        <v>790</v>
      </c>
      <c r="AM2" s="1" t="s">
        <v>791</v>
      </c>
      <c r="AN2" s="1" t="s">
        <v>792</v>
      </c>
      <c r="AO2" s="1" t="s">
        <v>793</v>
      </c>
      <c r="AP2" s="1" t="s">
        <v>794</v>
      </c>
      <c r="AQ2" s="1" t="s">
        <v>795</v>
      </c>
      <c r="AR2" s="1" t="s">
        <v>796</v>
      </c>
      <c r="AS2" s="1" t="s">
        <v>797</v>
      </c>
      <c r="AT2" s="1" t="s">
        <v>798</v>
      </c>
      <c r="AU2" s="1" t="s">
        <v>799</v>
      </c>
      <c r="AV2" s="1" t="s">
        <v>800</v>
      </c>
      <c r="AW2" s="1" t="s">
        <v>801</v>
      </c>
      <c r="AY2" s="50" t="s">
        <v>395</v>
      </c>
      <c r="AZ2" s="50" t="s">
        <v>396</v>
      </c>
      <c r="BA2" s="51" t="s">
        <v>398</v>
      </c>
      <c r="BB2" s="51" t="s">
        <v>399</v>
      </c>
    </row>
    <row r="3" spans="1:54" s="48" customFormat="1" ht="60" customHeight="1" x14ac:dyDescent="0.3">
      <c r="A3" s="2" t="s">
        <v>25</v>
      </c>
      <c r="B3" s="3" t="s">
        <v>402</v>
      </c>
      <c r="C3" s="3" t="s">
        <v>441</v>
      </c>
      <c r="D3" s="3" t="s">
        <v>720</v>
      </c>
      <c r="E3" s="3" t="s">
        <v>438</v>
      </c>
      <c r="F3" s="47">
        <v>1</v>
      </c>
      <c r="G3" s="5" t="s">
        <v>26</v>
      </c>
      <c r="H3" s="28" t="s">
        <v>559</v>
      </c>
      <c r="I3" s="5" t="s">
        <v>27</v>
      </c>
      <c r="J3" s="28" t="s">
        <v>563</v>
      </c>
      <c r="K3" s="5" t="s">
        <v>62</v>
      </c>
      <c r="L3" s="5" t="s">
        <v>63</v>
      </c>
      <c r="M3" s="5" t="s">
        <v>64</v>
      </c>
      <c r="N3" s="5" t="s">
        <v>86</v>
      </c>
      <c r="O3" s="5" t="s">
        <v>87</v>
      </c>
      <c r="P3" s="5" t="s">
        <v>67</v>
      </c>
      <c r="Q3" s="5" t="s">
        <v>152</v>
      </c>
      <c r="R3" s="11"/>
      <c r="S3" s="5">
        <v>730404</v>
      </c>
      <c r="T3" s="7">
        <v>20404.919999999998</v>
      </c>
      <c r="U3" s="7">
        <v>0</v>
      </c>
      <c r="V3" s="9">
        <v>0</v>
      </c>
      <c r="W3" s="9">
        <v>0</v>
      </c>
      <c r="X3" s="9">
        <v>0</v>
      </c>
      <c r="Y3" s="9">
        <v>0</v>
      </c>
      <c r="Z3" s="7">
        <v>20404.919999999998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7">
        <v>20404.919999999998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v>0</v>
      </c>
      <c r="AV3" s="9">
        <v>0</v>
      </c>
      <c r="AW3" s="9">
        <v>0</v>
      </c>
      <c r="AY3" s="52">
        <f>+AV3+AT3+AR3+AP3+AN3+AL3+AJ3+AH3+AF3+AD3+AB3+Z3</f>
        <v>20404.919999999998</v>
      </c>
      <c r="AZ3" s="52">
        <f>+AW3+AU3+AS3+AQ3+AO3+AM3+AK3+AI3+AG3+AE3+AC3+AA3</f>
        <v>20404.919999999998</v>
      </c>
      <c r="BA3" s="52">
        <f t="shared" ref="BA3" si="0">+AY3-AZ3</f>
        <v>0</v>
      </c>
      <c r="BB3" s="52">
        <f>+AY3-T3</f>
        <v>0</v>
      </c>
    </row>
    <row r="4" spans="1:54" s="48" customFormat="1" ht="60" customHeight="1" x14ac:dyDescent="0.3">
      <c r="A4" s="2" t="s">
        <v>25</v>
      </c>
      <c r="B4" s="3" t="s">
        <v>402</v>
      </c>
      <c r="C4" s="3" t="s">
        <v>441</v>
      </c>
      <c r="D4" s="3" t="s">
        <v>720</v>
      </c>
      <c r="E4" s="3" t="s">
        <v>438</v>
      </c>
      <c r="F4" s="47">
        <v>1</v>
      </c>
      <c r="G4" s="5" t="s">
        <v>26</v>
      </c>
      <c r="H4" s="28" t="s">
        <v>559</v>
      </c>
      <c r="I4" s="5" t="s">
        <v>27</v>
      </c>
      <c r="J4" s="28" t="s">
        <v>563</v>
      </c>
      <c r="K4" s="5" t="s">
        <v>62</v>
      </c>
      <c r="L4" s="5" t="s">
        <v>63</v>
      </c>
      <c r="M4" s="5" t="s">
        <v>64</v>
      </c>
      <c r="N4" s="5" t="s">
        <v>86</v>
      </c>
      <c r="O4" s="5" t="s">
        <v>87</v>
      </c>
      <c r="P4" s="5" t="s">
        <v>67</v>
      </c>
      <c r="Q4" s="5" t="s">
        <v>152</v>
      </c>
      <c r="R4" s="11"/>
      <c r="S4" s="5">
        <v>840104</v>
      </c>
      <c r="T4" s="7">
        <v>20404.919999999998</v>
      </c>
      <c r="U4" s="7">
        <v>0</v>
      </c>
      <c r="V4" s="9">
        <v>0</v>
      </c>
      <c r="W4" s="9">
        <v>0</v>
      </c>
      <c r="X4" s="9">
        <v>0</v>
      </c>
      <c r="Y4" s="9">
        <v>0</v>
      </c>
      <c r="Z4" s="7">
        <v>20404.919999999998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7">
        <v>20404.919999999998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Y4" s="52">
        <f>+AV4+AT4+AR4+AP4+AN4+AL4+AJ4+AH4+AF4+AD4+AB4+Z4</f>
        <v>20404.919999999998</v>
      </c>
      <c r="AZ4" s="52">
        <f>+AW4+AU4+AS4+AQ4+AO4+AM4+AK4+AI4+AG4+AE4+AC4+AA4</f>
        <v>20404.919999999998</v>
      </c>
      <c r="BA4" s="52">
        <f t="shared" ref="BA4:BA67" si="1">+AY4-AZ4</f>
        <v>0</v>
      </c>
      <c r="BB4" s="52">
        <f>+AY4-T4</f>
        <v>0</v>
      </c>
    </row>
    <row r="5" spans="1:54" s="48" customFormat="1" ht="60" customHeight="1" x14ac:dyDescent="0.3">
      <c r="A5" s="2" t="s">
        <v>25</v>
      </c>
      <c r="B5" s="3" t="s">
        <v>402</v>
      </c>
      <c r="C5" s="3" t="s">
        <v>557</v>
      </c>
      <c r="D5" s="3" t="s">
        <v>720</v>
      </c>
      <c r="E5" s="3" t="s">
        <v>438</v>
      </c>
      <c r="F5" s="18">
        <v>1</v>
      </c>
      <c r="G5" s="5" t="s">
        <v>26</v>
      </c>
      <c r="H5" s="28" t="s">
        <v>420</v>
      </c>
      <c r="I5" s="5" t="s">
        <v>27</v>
      </c>
      <c r="J5" s="28" t="s">
        <v>564</v>
      </c>
      <c r="K5" s="5" t="s">
        <v>62</v>
      </c>
      <c r="L5" s="5" t="s">
        <v>63</v>
      </c>
      <c r="M5" s="5" t="s">
        <v>64</v>
      </c>
      <c r="N5" s="5" t="s">
        <v>85</v>
      </c>
      <c r="O5" s="5" t="s">
        <v>62</v>
      </c>
      <c r="P5" s="5" t="s">
        <v>67</v>
      </c>
      <c r="Q5" s="5" t="s">
        <v>152</v>
      </c>
      <c r="R5" s="5">
        <v>4911300240</v>
      </c>
      <c r="S5" s="5">
        <v>730405</v>
      </c>
      <c r="T5" s="7">
        <v>20000</v>
      </c>
      <c r="U5" s="7">
        <v>70000</v>
      </c>
      <c r="V5" s="7">
        <v>70000</v>
      </c>
      <c r="W5" s="7">
        <v>70000</v>
      </c>
      <c r="X5" s="7">
        <v>70000</v>
      </c>
      <c r="Y5" s="7">
        <v>70000</v>
      </c>
      <c r="Z5" s="9">
        <v>0</v>
      </c>
      <c r="AA5" s="9">
        <v>0</v>
      </c>
      <c r="AB5" s="9">
        <v>0</v>
      </c>
      <c r="AC5" s="9">
        <v>0</v>
      </c>
      <c r="AD5" s="9">
        <v>20000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7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7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7">
        <v>20000</v>
      </c>
      <c r="AY5" s="52">
        <f>+AV5+AT5+AR5+AP5+AN5+AL5+AJ5+AH5+AF5+AD5+AB5+Z5</f>
        <v>20000</v>
      </c>
      <c r="AZ5" s="52">
        <f>+AW5+AU5+AS5+AQ5+AO5+AM5+AK5+AI5+AG5+AE5+AC5+AA5</f>
        <v>20000</v>
      </c>
      <c r="BA5" s="52">
        <f t="shared" si="1"/>
        <v>0</v>
      </c>
      <c r="BB5" s="52">
        <f>+AY5-T5</f>
        <v>0</v>
      </c>
    </row>
    <row r="6" spans="1:54" s="48" customFormat="1" ht="60" customHeight="1" x14ac:dyDescent="0.3">
      <c r="A6" s="2" t="s">
        <v>25</v>
      </c>
      <c r="B6" s="3" t="s">
        <v>402</v>
      </c>
      <c r="C6" s="3" t="s">
        <v>557</v>
      </c>
      <c r="D6" s="3" t="s">
        <v>720</v>
      </c>
      <c r="E6" s="3" t="s">
        <v>438</v>
      </c>
      <c r="F6" s="18">
        <v>1</v>
      </c>
      <c r="G6" s="5" t="s">
        <v>26</v>
      </c>
      <c r="H6" s="28" t="s">
        <v>420</v>
      </c>
      <c r="I6" s="5" t="s">
        <v>27</v>
      </c>
      <c r="J6" s="28" t="s">
        <v>564</v>
      </c>
      <c r="K6" s="5" t="s">
        <v>62</v>
      </c>
      <c r="L6" s="5" t="s">
        <v>63</v>
      </c>
      <c r="M6" s="5" t="s">
        <v>64</v>
      </c>
      <c r="N6" s="5" t="s">
        <v>85</v>
      </c>
      <c r="O6" s="5" t="s">
        <v>62</v>
      </c>
      <c r="P6" s="5" t="s">
        <v>67</v>
      </c>
      <c r="Q6" s="5" t="s">
        <v>152</v>
      </c>
      <c r="R6" s="5">
        <v>4911300240</v>
      </c>
      <c r="S6" s="5">
        <v>840105</v>
      </c>
      <c r="T6" s="7">
        <v>730000</v>
      </c>
      <c r="U6" s="7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7">
        <v>730000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7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7">
        <v>730000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Y6" s="52">
        <f>+AV6+AT6+AR6+AP6+AN6+AL6+AJ6+AH6+AF6+AD6+AB6+Z6</f>
        <v>730000</v>
      </c>
      <c r="AZ6" s="52">
        <f>+AW6+AU6+AS6+AQ6+AO6+AM6+AK6+AI6+AG6+AE6+AC6+AA6</f>
        <v>730000</v>
      </c>
      <c r="BA6" s="52">
        <f t="shared" si="1"/>
        <v>0</v>
      </c>
      <c r="BB6" s="52">
        <f>+AY6-T6</f>
        <v>0</v>
      </c>
    </row>
    <row r="7" spans="1:54" s="48" customFormat="1" ht="60" customHeight="1" x14ac:dyDescent="0.3">
      <c r="A7" s="2" t="s">
        <v>25</v>
      </c>
      <c r="B7" s="3" t="s">
        <v>402</v>
      </c>
      <c r="C7" s="3" t="s">
        <v>441</v>
      </c>
      <c r="D7" s="3" t="s">
        <v>720</v>
      </c>
      <c r="E7" s="3" t="s">
        <v>438</v>
      </c>
      <c r="F7" s="47">
        <v>1</v>
      </c>
      <c r="G7" s="5" t="s">
        <v>26</v>
      </c>
      <c r="H7" s="28" t="s">
        <v>559</v>
      </c>
      <c r="I7" s="5" t="s">
        <v>27</v>
      </c>
      <c r="J7" s="28" t="s">
        <v>740</v>
      </c>
      <c r="K7" s="5" t="s">
        <v>62</v>
      </c>
      <c r="L7" s="5" t="s">
        <v>63</v>
      </c>
      <c r="M7" s="5" t="s">
        <v>64</v>
      </c>
      <c r="N7" s="5" t="s">
        <v>86</v>
      </c>
      <c r="O7" s="5" t="s">
        <v>87</v>
      </c>
      <c r="P7" s="5" t="s">
        <v>68</v>
      </c>
      <c r="Q7" s="5" t="s">
        <v>152</v>
      </c>
      <c r="R7" s="11"/>
      <c r="S7" s="5">
        <v>730405</v>
      </c>
      <c r="T7" s="7">
        <v>16082.33</v>
      </c>
      <c r="U7" s="7">
        <v>16435.07</v>
      </c>
      <c r="V7" s="9">
        <v>14023.8</v>
      </c>
      <c r="W7" s="9">
        <v>0</v>
      </c>
      <c r="X7" s="9">
        <v>0</v>
      </c>
      <c r="Y7" s="9">
        <v>0</v>
      </c>
      <c r="Z7" s="7">
        <v>16082.33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7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16082.33</v>
      </c>
      <c r="AY7" s="52">
        <f>+AV7+AT7+AR7+AP7+AN7+AL7+AJ7+AH7+AF7+AD7+AB7+Z7</f>
        <v>16082.33</v>
      </c>
      <c r="AZ7" s="52">
        <f>+AW7+AU7+AS7+AQ7+AO7+AM7+AK7+AI7+AG7+AE7+AC7+AA7</f>
        <v>16082.33</v>
      </c>
      <c r="BA7" s="52">
        <f t="shared" si="1"/>
        <v>0</v>
      </c>
      <c r="BB7" s="52">
        <f>+AY7-T7</f>
        <v>0</v>
      </c>
    </row>
    <row r="8" spans="1:54" s="48" customFormat="1" ht="60" customHeight="1" x14ac:dyDescent="0.3">
      <c r="A8" s="2" t="s">
        <v>25</v>
      </c>
      <c r="B8" s="3" t="s">
        <v>402</v>
      </c>
      <c r="C8" s="3" t="s">
        <v>441</v>
      </c>
      <c r="D8" s="3" t="s">
        <v>720</v>
      </c>
      <c r="E8" s="3" t="s">
        <v>438</v>
      </c>
      <c r="F8" s="47">
        <v>1</v>
      </c>
      <c r="G8" s="5" t="s">
        <v>26</v>
      </c>
      <c r="H8" s="28" t="s">
        <v>559</v>
      </c>
      <c r="I8" s="5" t="s">
        <v>27</v>
      </c>
      <c r="J8" s="28" t="s">
        <v>565</v>
      </c>
      <c r="K8" s="5" t="s">
        <v>62</v>
      </c>
      <c r="L8" s="5" t="s">
        <v>63</v>
      </c>
      <c r="M8" s="5" t="s">
        <v>64</v>
      </c>
      <c r="N8" s="5" t="s">
        <v>86</v>
      </c>
      <c r="O8" s="5" t="s">
        <v>87</v>
      </c>
      <c r="P8" s="5" t="s">
        <v>70</v>
      </c>
      <c r="Q8" s="5" t="s">
        <v>152</v>
      </c>
      <c r="R8" s="11"/>
      <c r="S8" s="5">
        <v>750107</v>
      </c>
      <c r="T8" s="7">
        <v>599779.81999999995</v>
      </c>
      <c r="U8" s="7">
        <v>0</v>
      </c>
      <c r="V8" s="9">
        <v>0</v>
      </c>
      <c r="W8" s="9">
        <v>0</v>
      </c>
      <c r="X8" s="9">
        <v>0</v>
      </c>
      <c r="Y8" s="9">
        <v>0</v>
      </c>
      <c r="Z8" s="7">
        <v>599779.81999999995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599779.81999999995</v>
      </c>
      <c r="AH8" s="9">
        <v>0</v>
      </c>
      <c r="AI8" s="9">
        <v>0</v>
      </c>
      <c r="AJ8" s="9">
        <v>0</v>
      </c>
      <c r="AK8" s="7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Y8" s="52">
        <f>+AV8+AT8+AR8+AP8+AN8+AL8+AJ8+AH8+AF8+AD8+AB8+Z8</f>
        <v>599779.81999999995</v>
      </c>
      <c r="AZ8" s="52">
        <f>+AW8+AU8+AS8+AQ8+AO8+AM8+AK8+AI8+AG8+AE8+AC8+AA8</f>
        <v>599779.81999999995</v>
      </c>
      <c r="BA8" s="52">
        <f t="shared" si="1"/>
        <v>0</v>
      </c>
      <c r="BB8" s="52">
        <f>+AY8-T8</f>
        <v>0</v>
      </c>
    </row>
    <row r="9" spans="1:54" s="48" customFormat="1" ht="60" customHeight="1" x14ac:dyDescent="0.3">
      <c r="A9" s="2" t="s">
        <v>25</v>
      </c>
      <c r="B9" s="3" t="s">
        <v>402</v>
      </c>
      <c r="C9" s="3" t="s">
        <v>441</v>
      </c>
      <c r="D9" s="3" t="s">
        <v>720</v>
      </c>
      <c r="E9" s="3" t="s">
        <v>438</v>
      </c>
      <c r="F9" s="47">
        <v>1</v>
      </c>
      <c r="G9" s="5" t="s">
        <v>26</v>
      </c>
      <c r="H9" s="28" t="s">
        <v>559</v>
      </c>
      <c r="I9" s="5" t="s">
        <v>27</v>
      </c>
      <c r="J9" s="28" t="s">
        <v>566</v>
      </c>
      <c r="K9" s="5" t="s">
        <v>62</v>
      </c>
      <c r="L9" s="5" t="s">
        <v>63</v>
      </c>
      <c r="M9" s="5" t="s">
        <v>64</v>
      </c>
      <c r="N9" s="5" t="s">
        <v>86</v>
      </c>
      <c r="O9" s="5" t="s">
        <v>87</v>
      </c>
      <c r="P9" s="5" t="s">
        <v>71</v>
      </c>
      <c r="Q9" s="5" t="s">
        <v>152</v>
      </c>
      <c r="R9" s="11"/>
      <c r="S9" s="5">
        <v>750107</v>
      </c>
      <c r="T9" s="7">
        <v>707338.26</v>
      </c>
      <c r="U9" s="7">
        <v>0</v>
      </c>
      <c r="V9" s="9">
        <v>0</v>
      </c>
      <c r="W9" s="9">
        <v>0</v>
      </c>
      <c r="X9" s="9">
        <v>0</v>
      </c>
      <c r="Y9" s="9">
        <v>0</v>
      </c>
      <c r="Z9" s="7">
        <v>707338.26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7">
        <v>707338.26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Y9" s="52">
        <f>+AV9+AT9+AR9+AP9+AN9+AL9+AJ9+AH9+AF9+AD9+AB9+Z9</f>
        <v>707338.26</v>
      </c>
      <c r="AZ9" s="52">
        <f>+AW9+AU9+AS9+AQ9+AO9+AM9+AK9+AI9+AG9+AE9+AC9+AA9</f>
        <v>707338.26</v>
      </c>
      <c r="BA9" s="52">
        <f t="shared" si="1"/>
        <v>0</v>
      </c>
      <c r="BB9" s="52">
        <f>+AY9-T9</f>
        <v>0</v>
      </c>
    </row>
    <row r="10" spans="1:54" s="48" customFormat="1" ht="60" customHeight="1" x14ac:dyDescent="0.3">
      <c r="A10" s="2" t="s">
        <v>25</v>
      </c>
      <c r="B10" s="3" t="s">
        <v>402</v>
      </c>
      <c r="C10" s="3" t="s">
        <v>441</v>
      </c>
      <c r="D10" s="3" t="s">
        <v>720</v>
      </c>
      <c r="E10" s="3" t="s">
        <v>438</v>
      </c>
      <c r="F10" s="47">
        <v>1</v>
      </c>
      <c r="G10" s="5" t="s">
        <v>26</v>
      </c>
      <c r="H10" s="28" t="s">
        <v>559</v>
      </c>
      <c r="I10" s="5" t="s">
        <v>27</v>
      </c>
      <c r="J10" s="28" t="s">
        <v>567</v>
      </c>
      <c r="K10" s="5" t="s">
        <v>62</v>
      </c>
      <c r="L10" s="5" t="s">
        <v>63</v>
      </c>
      <c r="M10" s="5" t="s">
        <v>64</v>
      </c>
      <c r="N10" s="5" t="s">
        <v>86</v>
      </c>
      <c r="O10" s="5" t="s">
        <v>87</v>
      </c>
      <c r="P10" s="5" t="s">
        <v>72</v>
      </c>
      <c r="Q10" s="5" t="s">
        <v>152</v>
      </c>
      <c r="R10" s="11"/>
      <c r="S10" s="5">
        <v>750107</v>
      </c>
      <c r="T10" s="7">
        <v>131966.18</v>
      </c>
      <c r="U10" s="7">
        <v>0</v>
      </c>
      <c r="V10" s="9">
        <v>0</v>
      </c>
      <c r="W10" s="9">
        <v>0</v>
      </c>
      <c r="X10" s="9">
        <v>0</v>
      </c>
      <c r="Y10" s="9">
        <v>0</v>
      </c>
      <c r="Z10" s="7">
        <v>131966.18</v>
      </c>
      <c r="AA10" s="9">
        <v>0</v>
      </c>
      <c r="AB10" s="9">
        <v>0</v>
      </c>
      <c r="AC10" s="9">
        <v>0</v>
      </c>
      <c r="AD10" s="9">
        <v>0</v>
      </c>
      <c r="AE10" s="7">
        <v>131966.18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7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Y10" s="52">
        <f>+AV10+AT10+AR10+AP10+AN10+AL10+AJ10+AH10+AF10+AD10+AB10+Z10</f>
        <v>131966.18</v>
      </c>
      <c r="AZ10" s="52">
        <f>+AW10+AU10+AS10+AQ10+AO10+AM10+AK10+AI10+AG10+AE10+AC10+AA10</f>
        <v>131966.18</v>
      </c>
      <c r="BA10" s="52">
        <f t="shared" si="1"/>
        <v>0</v>
      </c>
      <c r="BB10" s="52">
        <f>+AY10-T10</f>
        <v>0</v>
      </c>
    </row>
    <row r="11" spans="1:54" s="48" customFormat="1" ht="60" customHeight="1" x14ac:dyDescent="0.3">
      <c r="A11" s="2" t="s">
        <v>25</v>
      </c>
      <c r="B11" s="3" t="s">
        <v>402</v>
      </c>
      <c r="C11" s="3" t="s">
        <v>555</v>
      </c>
      <c r="D11" s="3" t="s">
        <v>720</v>
      </c>
      <c r="E11" s="68" t="s">
        <v>438</v>
      </c>
      <c r="F11" s="67">
        <v>1</v>
      </c>
      <c r="G11" s="5" t="s">
        <v>26</v>
      </c>
      <c r="H11" s="28" t="s">
        <v>715</v>
      </c>
      <c r="I11" s="5" t="s">
        <v>27</v>
      </c>
      <c r="J11" s="28" t="s">
        <v>568</v>
      </c>
      <c r="K11" s="5" t="s">
        <v>62</v>
      </c>
      <c r="L11" s="5" t="s">
        <v>63</v>
      </c>
      <c r="M11" s="5" t="s">
        <v>64</v>
      </c>
      <c r="N11" s="5" t="s">
        <v>65</v>
      </c>
      <c r="O11" s="5" t="s">
        <v>66</v>
      </c>
      <c r="P11" s="5" t="s">
        <v>67</v>
      </c>
      <c r="Q11" s="5" t="s">
        <v>152</v>
      </c>
      <c r="R11" s="5">
        <v>541120014</v>
      </c>
      <c r="S11" s="5">
        <v>750107</v>
      </c>
      <c r="T11" s="7">
        <v>0</v>
      </c>
      <c r="U11" s="7">
        <v>580000</v>
      </c>
      <c r="V11" s="9">
        <v>0</v>
      </c>
      <c r="W11" s="9">
        <v>0</v>
      </c>
      <c r="X11" s="9">
        <v>0</v>
      </c>
      <c r="Y11" s="9">
        <v>0</v>
      </c>
      <c r="Z11" s="7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7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Y11" s="52">
        <f>+AV11+AT11+AR11+AP11+AN11+AL11+AJ11+AH11+AF11+AD11+AB11+Z11</f>
        <v>0</v>
      </c>
      <c r="AZ11" s="52">
        <f>+AW11+AU11+AS11+AQ11+AO11+AM11+AK11+AI11+AG11+AE11+AC11+AA11</f>
        <v>0</v>
      </c>
      <c r="BA11" s="52">
        <f t="shared" si="1"/>
        <v>0</v>
      </c>
      <c r="BB11" s="52">
        <f>+AY11-T11</f>
        <v>0</v>
      </c>
    </row>
    <row r="12" spans="1:54" s="48" customFormat="1" ht="60" customHeight="1" x14ac:dyDescent="0.3">
      <c r="A12" s="2" t="s">
        <v>25</v>
      </c>
      <c r="B12" s="3" t="s">
        <v>402</v>
      </c>
      <c r="C12" s="3" t="s">
        <v>555</v>
      </c>
      <c r="D12" s="3" t="s">
        <v>720</v>
      </c>
      <c r="E12" s="68" t="s">
        <v>438</v>
      </c>
      <c r="F12" s="67">
        <v>1</v>
      </c>
      <c r="G12" s="5" t="s">
        <v>26</v>
      </c>
      <c r="H12" s="28" t="s">
        <v>715</v>
      </c>
      <c r="I12" s="5" t="s">
        <v>27</v>
      </c>
      <c r="J12" s="28" t="s">
        <v>569</v>
      </c>
      <c r="K12" s="5" t="s">
        <v>62</v>
      </c>
      <c r="L12" s="5" t="s">
        <v>63</v>
      </c>
      <c r="M12" s="5" t="s">
        <v>64</v>
      </c>
      <c r="N12" s="5" t="s">
        <v>65</v>
      </c>
      <c r="O12" s="5" t="s">
        <v>66</v>
      </c>
      <c r="P12" s="5" t="s">
        <v>68</v>
      </c>
      <c r="Q12" s="5" t="s">
        <v>152</v>
      </c>
      <c r="R12" s="5">
        <v>541120014</v>
      </c>
      <c r="S12" s="5">
        <v>750107</v>
      </c>
      <c r="T12" s="7">
        <v>480000</v>
      </c>
      <c r="U12" s="7">
        <v>0</v>
      </c>
      <c r="V12" s="9">
        <v>0</v>
      </c>
      <c r="W12" s="9">
        <v>0</v>
      </c>
      <c r="X12" s="9">
        <v>0</v>
      </c>
      <c r="Y12" s="9">
        <v>0</v>
      </c>
      <c r="Z12" s="7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480000</v>
      </c>
      <c r="AI12" s="9">
        <v>0</v>
      </c>
      <c r="AJ12" s="9">
        <v>0</v>
      </c>
      <c r="AK12" s="7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480000</v>
      </c>
      <c r="AV12" s="9">
        <v>0</v>
      </c>
      <c r="AW12" s="58">
        <v>0</v>
      </c>
      <c r="AY12" s="52">
        <f>+AV12+AT12+AR12+AP12+AN12+AL12+AJ12+AH12+AF12+AD12+AB12+Z12</f>
        <v>480000</v>
      </c>
      <c r="AZ12" s="52">
        <f>+AW12+AU12+AS12+AQ12+AO12+AM12+AK12+AI12+AG12+AE12+AC12+AA12</f>
        <v>480000</v>
      </c>
      <c r="BA12" s="52">
        <f t="shared" si="1"/>
        <v>0</v>
      </c>
      <c r="BB12" s="52">
        <f>+AY12-T12</f>
        <v>0</v>
      </c>
    </row>
    <row r="13" spans="1:54" s="48" customFormat="1" ht="60" customHeight="1" x14ac:dyDescent="0.3">
      <c r="A13" s="2" t="s">
        <v>25</v>
      </c>
      <c r="B13" s="3" t="s">
        <v>402</v>
      </c>
      <c r="C13" s="3" t="s">
        <v>555</v>
      </c>
      <c r="D13" s="3" t="s">
        <v>720</v>
      </c>
      <c r="E13" s="3" t="s">
        <v>438</v>
      </c>
      <c r="F13" s="67">
        <v>1</v>
      </c>
      <c r="G13" s="5" t="s">
        <v>26</v>
      </c>
      <c r="H13" s="28" t="s">
        <v>715</v>
      </c>
      <c r="I13" s="5" t="s">
        <v>27</v>
      </c>
      <c r="J13" s="28" t="s">
        <v>570</v>
      </c>
      <c r="K13" s="5" t="s">
        <v>62</v>
      </c>
      <c r="L13" s="5" t="s">
        <v>63</v>
      </c>
      <c r="M13" s="5" t="s">
        <v>64</v>
      </c>
      <c r="N13" s="5" t="s">
        <v>65</v>
      </c>
      <c r="O13" s="5" t="s">
        <v>66</v>
      </c>
      <c r="P13" s="5" t="s">
        <v>70</v>
      </c>
      <c r="Q13" s="5" t="s">
        <v>152</v>
      </c>
      <c r="R13" s="11"/>
      <c r="S13" s="5">
        <v>750107</v>
      </c>
      <c r="T13" s="7">
        <v>450000</v>
      </c>
      <c r="U13" s="7">
        <v>0</v>
      </c>
      <c r="V13" s="9">
        <v>0</v>
      </c>
      <c r="W13" s="9">
        <v>0</v>
      </c>
      <c r="X13" s="9">
        <v>0</v>
      </c>
      <c r="Y13" s="9">
        <v>0</v>
      </c>
      <c r="Z13" s="7">
        <v>450000</v>
      </c>
      <c r="AA13" s="9">
        <v>0</v>
      </c>
      <c r="AB13" s="9">
        <v>0</v>
      </c>
      <c r="AC13" s="9">
        <v>0</v>
      </c>
      <c r="AD13" s="9">
        <v>0</v>
      </c>
      <c r="AE13" s="9">
        <v>450000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7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Y13" s="52">
        <f>+AV13+AT13+AR13+AP13+AN13+AL13+AJ13+AH13+AF13+AD13+AB13+Z13</f>
        <v>450000</v>
      </c>
      <c r="AZ13" s="52">
        <f>+AW13+AU13+AS13+AQ13+AO13+AM13+AK13+AI13+AG13+AE13+AC13+AA13</f>
        <v>450000</v>
      </c>
      <c r="BA13" s="52">
        <f t="shared" si="1"/>
        <v>0</v>
      </c>
      <c r="BB13" s="52">
        <f>+AY13-T13</f>
        <v>0</v>
      </c>
    </row>
    <row r="14" spans="1:54" s="48" customFormat="1" ht="60" customHeight="1" x14ac:dyDescent="0.3">
      <c r="A14" s="2" t="s">
        <v>25</v>
      </c>
      <c r="B14" s="3" t="s">
        <v>402</v>
      </c>
      <c r="C14" s="3" t="s">
        <v>555</v>
      </c>
      <c r="D14" s="3" t="s">
        <v>720</v>
      </c>
      <c r="E14" s="68" t="s">
        <v>438</v>
      </c>
      <c r="F14" s="67">
        <v>1</v>
      </c>
      <c r="G14" s="5" t="s">
        <v>26</v>
      </c>
      <c r="H14" s="28" t="s">
        <v>715</v>
      </c>
      <c r="I14" s="5" t="s">
        <v>27</v>
      </c>
      <c r="J14" s="28" t="s">
        <v>571</v>
      </c>
      <c r="K14" s="5" t="s">
        <v>62</v>
      </c>
      <c r="L14" s="5" t="s">
        <v>63</v>
      </c>
      <c r="M14" s="5" t="s">
        <v>64</v>
      </c>
      <c r="N14" s="5" t="s">
        <v>65</v>
      </c>
      <c r="O14" s="5" t="s">
        <v>66</v>
      </c>
      <c r="P14" s="5" t="s">
        <v>71</v>
      </c>
      <c r="Q14" s="5" t="s">
        <v>152</v>
      </c>
      <c r="R14" s="5">
        <v>448170011</v>
      </c>
      <c r="S14" s="5">
        <v>840104</v>
      </c>
      <c r="T14" s="7">
        <v>100000</v>
      </c>
      <c r="U14" s="7">
        <v>0</v>
      </c>
      <c r="V14" s="9">
        <v>0</v>
      </c>
      <c r="W14" s="9">
        <v>0</v>
      </c>
      <c r="X14" s="9">
        <v>0</v>
      </c>
      <c r="Y14" s="9">
        <v>0</v>
      </c>
      <c r="Z14" s="7">
        <v>0</v>
      </c>
      <c r="AA14" s="9">
        <v>0</v>
      </c>
      <c r="AB14" s="9">
        <v>0</v>
      </c>
      <c r="AC14" s="9">
        <v>0</v>
      </c>
      <c r="AD14" s="9">
        <v>100000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7">
        <v>100000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Y14" s="52">
        <f>+AV14+AT14+AR14+AP14+AN14+AL14+AJ14+AH14+AF14+AD14+AB14+Z14</f>
        <v>100000</v>
      </c>
      <c r="AZ14" s="52">
        <f>+AW14+AU14+AS14+AQ14+AO14+AM14+AK14+AI14+AG14+AE14+AC14+AA14</f>
        <v>100000</v>
      </c>
      <c r="BA14" s="52">
        <f t="shared" si="1"/>
        <v>0</v>
      </c>
      <c r="BB14" s="52">
        <f>+AY14-T14</f>
        <v>0</v>
      </c>
    </row>
    <row r="15" spans="1:54" s="48" customFormat="1" ht="60" customHeight="1" x14ac:dyDescent="0.3">
      <c r="A15" s="2" t="s">
        <v>25</v>
      </c>
      <c r="B15" s="3" t="s">
        <v>402</v>
      </c>
      <c r="C15" s="3" t="s">
        <v>555</v>
      </c>
      <c r="D15" s="3" t="s">
        <v>720</v>
      </c>
      <c r="E15" s="68" t="s">
        <v>438</v>
      </c>
      <c r="F15" s="67">
        <v>1</v>
      </c>
      <c r="G15" s="5" t="s">
        <v>26</v>
      </c>
      <c r="H15" s="28" t="s">
        <v>715</v>
      </c>
      <c r="I15" s="5" t="s">
        <v>27</v>
      </c>
      <c r="J15" s="28" t="s">
        <v>572</v>
      </c>
      <c r="K15" s="5" t="s">
        <v>62</v>
      </c>
      <c r="L15" s="5" t="s">
        <v>63</v>
      </c>
      <c r="M15" s="5" t="s">
        <v>64</v>
      </c>
      <c r="N15" s="5" t="s">
        <v>65</v>
      </c>
      <c r="O15" s="5" t="s">
        <v>66</v>
      </c>
      <c r="P15" s="5" t="s">
        <v>72</v>
      </c>
      <c r="Q15" s="5" t="s">
        <v>152</v>
      </c>
      <c r="R15" s="5">
        <v>522000012</v>
      </c>
      <c r="S15" s="5">
        <v>840201</v>
      </c>
      <c r="T15" s="7">
        <v>400000</v>
      </c>
      <c r="U15" s="7">
        <v>0</v>
      </c>
      <c r="V15" s="9">
        <v>0</v>
      </c>
      <c r="W15" s="9">
        <v>0</v>
      </c>
      <c r="X15" s="9">
        <v>0</v>
      </c>
      <c r="Y15" s="9">
        <v>0</v>
      </c>
      <c r="Z15" s="7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400000</v>
      </c>
      <c r="AG15" s="9">
        <v>0</v>
      </c>
      <c r="AH15" s="9">
        <v>0</v>
      </c>
      <c r="AI15" s="9">
        <v>0</v>
      </c>
      <c r="AJ15" s="9">
        <v>0</v>
      </c>
      <c r="AK15" s="7">
        <v>0</v>
      </c>
      <c r="AL15" s="9">
        <v>0</v>
      </c>
      <c r="AM15" s="9">
        <v>0</v>
      </c>
      <c r="AN15" s="9">
        <v>0</v>
      </c>
      <c r="AO15" s="9">
        <v>400000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Y15" s="52">
        <f>+AV15+AT15+AR15+AP15+AN15+AL15+AJ15+AH15+AF15+AD15+AB15+Z15</f>
        <v>400000</v>
      </c>
      <c r="AZ15" s="52">
        <f>+AW15+AU15+AS15+AQ15+AO15+AM15+AK15+AI15+AG15+AE15+AC15+AA15</f>
        <v>400000</v>
      </c>
      <c r="BA15" s="52">
        <f t="shared" si="1"/>
        <v>0</v>
      </c>
      <c r="BB15" s="52">
        <f>+AY15-T15</f>
        <v>0</v>
      </c>
    </row>
    <row r="16" spans="1:54" s="48" customFormat="1" ht="60" customHeight="1" x14ac:dyDescent="0.3">
      <c r="A16" s="2" t="s">
        <v>25</v>
      </c>
      <c r="B16" s="3" t="s">
        <v>402</v>
      </c>
      <c r="C16" s="3" t="s">
        <v>555</v>
      </c>
      <c r="D16" s="3" t="s">
        <v>720</v>
      </c>
      <c r="E16" s="68" t="s">
        <v>438</v>
      </c>
      <c r="F16" s="67">
        <v>1</v>
      </c>
      <c r="G16" s="5" t="s">
        <v>26</v>
      </c>
      <c r="H16" s="28" t="s">
        <v>715</v>
      </c>
      <c r="I16" s="5" t="s">
        <v>27</v>
      </c>
      <c r="J16" s="28" t="s">
        <v>573</v>
      </c>
      <c r="K16" s="5" t="s">
        <v>62</v>
      </c>
      <c r="L16" s="5" t="s">
        <v>63</v>
      </c>
      <c r="M16" s="5" t="s">
        <v>64</v>
      </c>
      <c r="N16" s="5" t="s">
        <v>65</v>
      </c>
      <c r="O16" s="5" t="s">
        <v>66</v>
      </c>
      <c r="P16" s="5" t="s">
        <v>73</v>
      </c>
      <c r="Q16" s="5" t="s">
        <v>152</v>
      </c>
      <c r="R16" s="5">
        <v>522000012</v>
      </c>
      <c r="S16" s="5">
        <v>840201</v>
      </c>
      <c r="T16" s="7">
        <v>0</v>
      </c>
      <c r="U16" s="7">
        <v>750000</v>
      </c>
      <c r="V16" s="9">
        <v>0</v>
      </c>
      <c r="W16" s="9">
        <v>0</v>
      </c>
      <c r="X16" s="9">
        <v>0</v>
      </c>
      <c r="Y16" s="9">
        <v>0</v>
      </c>
      <c r="Z16" s="7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7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Y16" s="52">
        <f>+AV16+AT16+AR16+AP16+AN16+AL16+AJ16+AH16+AF16+AD16+AB16+Z16</f>
        <v>0</v>
      </c>
      <c r="AZ16" s="52">
        <f>+AW16+AU16+AS16+AQ16+AO16+AM16+AK16+AI16+AG16+AE16+AC16+AA16</f>
        <v>0</v>
      </c>
      <c r="BA16" s="52">
        <f t="shared" si="1"/>
        <v>0</v>
      </c>
      <c r="BB16" s="52">
        <f>+AY16-T16</f>
        <v>0</v>
      </c>
    </row>
    <row r="17" spans="1:54" s="48" customFormat="1" ht="60" customHeight="1" x14ac:dyDescent="0.3">
      <c r="A17" s="2" t="s">
        <v>25</v>
      </c>
      <c r="B17" s="3" t="s">
        <v>402</v>
      </c>
      <c r="C17" s="3" t="s">
        <v>555</v>
      </c>
      <c r="D17" s="3" t="s">
        <v>720</v>
      </c>
      <c r="E17" s="68" t="s">
        <v>438</v>
      </c>
      <c r="F17" s="67">
        <v>1</v>
      </c>
      <c r="G17" s="5" t="s">
        <v>26</v>
      </c>
      <c r="H17" s="28" t="s">
        <v>715</v>
      </c>
      <c r="I17" s="5" t="s">
        <v>27</v>
      </c>
      <c r="J17" s="28" t="s">
        <v>574</v>
      </c>
      <c r="K17" s="5" t="s">
        <v>62</v>
      </c>
      <c r="L17" s="5" t="s">
        <v>63</v>
      </c>
      <c r="M17" s="5" t="s">
        <v>64</v>
      </c>
      <c r="N17" s="5" t="s">
        <v>65</v>
      </c>
      <c r="O17" s="5" t="s">
        <v>66</v>
      </c>
      <c r="P17" s="5" t="s">
        <v>69</v>
      </c>
      <c r="Q17" s="5" t="s">
        <v>152</v>
      </c>
      <c r="R17" s="5">
        <v>522000012</v>
      </c>
      <c r="S17" s="5">
        <v>840201</v>
      </c>
      <c r="T17" s="7">
        <v>0</v>
      </c>
      <c r="U17" s="7">
        <v>350000</v>
      </c>
      <c r="V17" s="9">
        <v>0</v>
      </c>
      <c r="W17" s="9">
        <v>0</v>
      </c>
      <c r="X17" s="9">
        <v>0</v>
      </c>
      <c r="Y17" s="9">
        <v>0</v>
      </c>
      <c r="Z17" s="7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7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Y17" s="52">
        <f>+AV17+AT17+AR17+AP17+AN17+AL17+AJ17+AH17+AF17+AD17+AB17+Z17</f>
        <v>0</v>
      </c>
      <c r="AZ17" s="52">
        <f>+AW17+AU17+AS17+AQ17+AO17+AM17+AK17+AI17+AG17+AE17+AC17+AA17</f>
        <v>0</v>
      </c>
      <c r="BA17" s="52">
        <f t="shared" si="1"/>
        <v>0</v>
      </c>
      <c r="BB17" s="52">
        <f>+AY17-T17</f>
        <v>0</v>
      </c>
    </row>
    <row r="18" spans="1:54" s="48" customFormat="1" ht="60" customHeight="1" x14ac:dyDescent="0.3">
      <c r="A18" s="2" t="s">
        <v>25</v>
      </c>
      <c r="B18" s="3" t="s">
        <v>402</v>
      </c>
      <c r="C18" s="3" t="s">
        <v>555</v>
      </c>
      <c r="D18" s="3" t="s">
        <v>720</v>
      </c>
      <c r="E18" s="68" t="s">
        <v>438</v>
      </c>
      <c r="F18" s="67">
        <v>1</v>
      </c>
      <c r="G18" s="5" t="s">
        <v>26</v>
      </c>
      <c r="H18" s="28" t="s">
        <v>715</v>
      </c>
      <c r="I18" s="5" t="s">
        <v>27</v>
      </c>
      <c r="J18" s="28" t="s">
        <v>575</v>
      </c>
      <c r="K18" s="5" t="s">
        <v>62</v>
      </c>
      <c r="L18" s="5" t="s">
        <v>63</v>
      </c>
      <c r="M18" s="5" t="s">
        <v>64</v>
      </c>
      <c r="N18" s="5" t="s">
        <v>65</v>
      </c>
      <c r="O18" s="5" t="s">
        <v>66</v>
      </c>
      <c r="P18" s="5" t="s">
        <v>74</v>
      </c>
      <c r="Q18" s="5" t="s">
        <v>152</v>
      </c>
      <c r="R18" s="5">
        <v>522000012</v>
      </c>
      <c r="S18" s="5">
        <v>840201</v>
      </c>
      <c r="T18" s="7">
        <v>0</v>
      </c>
      <c r="U18" s="7">
        <v>620000</v>
      </c>
      <c r="V18" s="9">
        <v>0</v>
      </c>
      <c r="W18" s="9">
        <v>0</v>
      </c>
      <c r="X18" s="9">
        <v>0</v>
      </c>
      <c r="Y18" s="9">
        <v>0</v>
      </c>
      <c r="Z18" s="7">
        <v>0</v>
      </c>
      <c r="AA18" s="9">
        <v>0</v>
      </c>
      <c r="AB18" s="9">
        <v>0</v>
      </c>
      <c r="AC18" s="9">
        <v>0</v>
      </c>
      <c r="AD18" s="7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7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Y18" s="52">
        <f>+AV18+AT18+AR18+AP18+AN18+AL18+AJ18+AH18+AF18+AD18+AB18+Z18</f>
        <v>0</v>
      </c>
      <c r="AZ18" s="52">
        <f>+AW18+AU18+AS18+AQ18+AO18+AM18+AK18+AI18+AG18+AE18+AC18+AA18</f>
        <v>0</v>
      </c>
      <c r="BA18" s="52">
        <f t="shared" si="1"/>
        <v>0</v>
      </c>
      <c r="BB18" s="52">
        <f>+AY18-T18</f>
        <v>0</v>
      </c>
    </row>
    <row r="19" spans="1:54" s="48" customFormat="1" ht="60" customHeight="1" x14ac:dyDescent="0.3">
      <c r="A19" s="2" t="s">
        <v>25</v>
      </c>
      <c r="B19" s="3" t="s">
        <v>402</v>
      </c>
      <c r="C19" s="3" t="s">
        <v>555</v>
      </c>
      <c r="D19" s="3" t="s">
        <v>720</v>
      </c>
      <c r="E19" s="68" t="s">
        <v>438</v>
      </c>
      <c r="F19" s="67">
        <v>1</v>
      </c>
      <c r="G19" s="5" t="s">
        <v>26</v>
      </c>
      <c r="H19" s="28" t="s">
        <v>715</v>
      </c>
      <c r="I19" s="5" t="s">
        <v>27</v>
      </c>
      <c r="J19" s="28" t="s">
        <v>576</v>
      </c>
      <c r="K19" s="5" t="s">
        <v>62</v>
      </c>
      <c r="L19" s="5" t="s">
        <v>63</v>
      </c>
      <c r="M19" s="5" t="s">
        <v>64</v>
      </c>
      <c r="N19" s="5" t="s">
        <v>65</v>
      </c>
      <c r="O19" s="5" t="s">
        <v>66</v>
      </c>
      <c r="P19" s="5" t="s">
        <v>75</v>
      </c>
      <c r="Q19" s="5" t="s">
        <v>152</v>
      </c>
      <c r="R19" s="5">
        <v>541120014</v>
      </c>
      <c r="S19" s="5">
        <v>750107</v>
      </c>
      <c r="T19" s="7">
        <v>0</v>
      </c>
      <c r="U19" s="7">
        <v>1680000</v>
      </c>
      <c r="V19" s="9">
        <v>0</v>
      </c>
      <c r="W19" s="9">
        <v>0</v>
      </c>
      <c r="X19" s="9">
        <v>0</v>
      </c>
      <c r="Y19" s="9">
        <v>0</v>
      </c>
      <c r="Z19" s="7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7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Y19" s="52">
        <f>+AV19+AT19+AR19+AP19+AN19+AL19+AJ19+AH19+AF19+AD19+AB19+Z19</f>
        <v>0</v>
      </c>
      <c r="AZ19" s="52">
        <f>+AW19+AU19+AS19+AQ19+AO19+AM19+AK19+AI19+AG19+AE19+AC19+AA19</f>
        <v>0</v>
      </c>
      <c r="BA19" s="52">
        <f t="shared" si="1"/>
        <v>0</v>
      </c>
      <c r="BB19" s="52">
        <f>+AY19-T19</f>
        <v>0</v>
      </c>
    </row>
    <row r="20" spans="1:54" s="48" customFormat="1" ht="60" customHeight="1" x14ac:dyDescent="0.3">
      <c r="A20" s="2" t="s">
        <v>25</v>
      </c>
      <c r="B20" s="3" t="s">
        <v>402</v>
      </c>
      <c r="C20" s="3" t="s">
        <v>555</v>
      </c>
      <c r="D20" s="3" t="s">
        <v>720</v>
      </c>
      <c r="E20" s="68" t="s">
        <v>438</v>
      </c>
      <c r="F20" s="67">
        <v>1</v>
      </c>
      <c r="G20" s="5" t="s">
        <v>26</v>
      </c>
      <c r="H20" s="28" t="s">
        <v>715</v>
      </c>
      <c r="I20" s="5" t="s">
        <v>27</v>
      </c>
      <c r="J20" s="28" t="s">
        <v>577</v>
      </c>
      <c r="K20" s="5" t="s">
        <v>62</v>
      </c>
      <c r="L20" s="5" t="s">
        <v>63</v>
      </c>
      <c r="M20" s="5" t="s">
        <v>64</v>
      </c>
      <c r="N20" s="5" t="s">
        <v>65</v>
      </c>
      <c r="O20" s="5" t="s">
        <v>66</v>
      </c>
      <c r="P20" s="5" t="s">
        <v>76</v>
      </c>
      <c r="Q20" s="5" t="s">
        <v>152</v>
      </c>
      <c r="R20" s="5">
        <v>541120014</v>
      </c>
      <c r="S20" s="5">
        <v>750107</v>
      </c>
      <c r="T20" s="7">
        <v>0</v>
      </c>
      <c r="U20" s="7">
        <v>680000</v>
      </c>
      <c r="V20" s="9">
        <v>0</v>
      </c>
      <c r="W20" s="9">
        <v>0</v>
      </c>
      <c r="X20" s="9">
        <v>0</v>
      </c>
      <c r="Y20" s="9">
        <v>0</v>
      </c>
      <c r="Z20" s="7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7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Y20" s="52">
        <f>+AV20+AT20+AR20+AP20+AN20+AL20+AJ20+AH20+AF20+AD20+AB20+Z20</f>
        <v>0</v>
      </c>
      <c r="AZ20" s="52">
        <f>+AW20+AU20+AS20+AQ20+AO20+AM20+AK20+AI20+AG20+AE20+AC20+AA20</f>
        <v>0</v>
      </c>
      <c r="BA20" s="52">
        <f t="shared" si="1"/>
        <v>0</v>
      </c>
      <c r="BB20" s="52">
        <f>+AY20-T20</f>
        <v>0</v>
      </c>
    </row>
    <row r="21" spans="1:54" s="48" customFormat="1" ht="60" customHeight="1" x14ac:dyDescent="0.3">
      <c r="A21" s="2" t="s">
        <v>25</v>
      </c>
      <c r="B21" s="3" t="s">
        <v>402</v>
      </c>
      <c r="C21" s="3" t="s">
        <v>555</v>
      </c>
      <c r="D21" s="3" t="s">
        <v>720</v>
      </c>
      <c r="E21" s="68" t="s">
        <v>438</v>
      </c>
      <c r="F21" s="67">
        <v>1</v>
      </c>
      <c r="G21" s="5" t="s">
        <v>26</v>
      </c>
      <c r="H21" s="28" t="s">
        <v>715</v>
      </c>
      <c r="I21" s="5" t="s">
        <v>27</v>
      </c>
      <c r="J21" s="28" t="s">
        <v>578</v>
      </c>
      <c r="K21" s="5" t="s">
        <v>62</v>
      </c>
      <c r="L21" s="5" t="s">
        <v>63</v>
      </c>
      <c r="M21" s="5" t="s">
        <v>64</v>
      </c>
      <c r="N21" s="5" t="s">
        <v>65</v>
      </c>
      <c r="O21" s="5" t="s">
        <v>66</v>
      </c>
      <c r="P21" s="5" t="s">
        <v>77</v>
      </c>
      <c r="Q21" s="5" t="s">
        <v>152</v>
      </c>
      <c r="R21" s="5">
        <v>541120014</v>
      </c>
      <c r="S21" s="5">
        <v>750107</v>
      </c>
      <c r="T21" s="7">
        <v>0</v>
      </c>
      <c r="U21" s="7">
        <v>680000</v>
      </c>
      <c r="V21" s="9">
        <v>0</v>
      </c>
      <c r="W21" s="9">
        <v>0</v>
      </c>
      <c r="X21" s="9">
        <v>0</v>
      </c>
      <c r="Y21" s="9">
        <v>0</v>
      </c>
      <c r="Z21" s="7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7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Y21" s="52">
        <f>+AV21+AT21+AR21+AP21+AN21+AL21+AJ21+AH21+AF21+AD21+AB21+Z21</f>
        <v>0</v>
      </c>
      <c r="AZ21" s="52">
        <f>+AW21+AU21+AS21+AQ21+AO21+AM21+AK21+AI21+AG21+AE21+AC21+AA21</f>
        <v>0</v>
      </c>
      <c r="BA21" s="52">
        <f t="shared" si="1"/>
        <v>0</v>
      </c>
      <c r="BB21" s="52">
        <f>+AY21-T21</f>
        <v>0</v>
      </c>
    </row>
    <row r="22" spans="1:54" s="48" customFormat="1" ht="60" customHeight="1" x14ac:dyDescent="0.3">
      <c r="A22" s="2" t="s">
        <v>25</v>
      </c>
      <c r="B22" s="3" t="s">
        <v>402</v>
      </c>
      <c r="C22" s="3" t="s">
        <v>555</v>
      </c>
      <c r="D22" s="3" t="s">
        <v>720</v>
      </c>
      <c r="E22" s="68" t="s">
        <v>438</v>
      </c>
      <c r="F22" s="67">
        <v>1</v>
      </c>
      <c r="G22" s="5" t="s">
        <v>26</v>
      </c>
      <c r="H22" s="28" t="s">
        <v>715</v>
      </c>
      <c r="I22" s="5" t="s">
        <v>27</v>
      </c>
      <c r="J22" s="28" t="s">
        <v>579</v>
      </c>
      <c r="K22" s="5" t="s">
        <v>62</v>
      </c>
      <c r="L22" s="5" t="s">
        <v>63</v>
      </c>
      <c r="M22" s="5" t="s">
        <v>64</v>
      </c>
      <c r="N22" s="5" t="s">
        <v>65</v>
      </c>
      <c r="O22" s="5" t="s">
        <v>66</v>
      </c>
      <c r="P22" s="5" t="s">
        <v>78</v>
      </c>
      <c r="Q22" s="5" t="s">
        <v>152</v>
      </c>
      <c r="R22" s="11"/>
      <c r="S22" s="5">
        <v>731404</v>
      </c>
      <c r="T22" s="7">
        <v>7186</v>
      </c>
      <c r="U22" s="7">
        <v>0</v>
      </c>
      <c r="V22" s="9">
        <v>0</v>
      </c>
      <c r="W22" s="9">
        <v>0</v>
      </c>
      <c r="X22" s="9">
        <v>0</v>
      </c>
      <c r="Y22" s="9">
        <v>0</v>
      </c>
      <c r="Z22" s="7">
        <v>0</v>
      </c>
      <c r="AA22" s="9">
        <v>0</v>
      </c>
      <c r="AB22" s="9">
        <v>7186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7186</v>
      </c>
      <c r="AJ22" s="9">
        <v>0</v>
      </c>
      <c r="AK22" s="7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Y22" s="52">
        <f>+AV22+AT22+AR22+AP22+AN22+AL22+AJ22+AH22+AF22+AD22+AB22+Z22</f>
        <v>7186</v>
      </c>
      <c r="AZ22" s="52">
        <f>+AW22+AU22+AS22+AQ22+AO22+AM22+AK22+AI22+AG22+AE22+AC22+AA22</f>
        <v>7186</v>
      </c>
      <c r="BA22" s="52">
        <f t="shared" si="1"/>
        <v>0</v>
      </c>
      <c r="BB22" s="52">
        <f>+AY22-T22</f>
        <v>0</v>
      </c>
    </row>
    <row r="23" spans="1:54" s="48" customFormat="1" ht="60" customHeight="1" x14ac:dyDescent="0.3">
      <c r="A23" s="2" t="s">
        <v>25</v>
      </c>
      <c r="B23" s="3" t="s">
        <v>402</v>
      </c>
      <c r="C23" s="3" t="s">
        <v>555</v>
      </c>
      <c r="D23" s="3" t="s">
        <v>720</v>
      </c>
      <c r="E23" s="68" t="s">
        <v>438</v>
      </c>
      <c r="F23" s="67">
        <v>1</v>
      </c>
      <c r="G23" s="5" t="s">
        <v>26</v>
      </c>
      <c r="H23" s="28" t="s">
        <v>715</v>
      </c>
      <c r="I23" s="5" t="s">
        <v>27</v>
      </c>
      <c r="J23" s="28" t="s">
        <v>739</v>
      </c>
      <c r="K23" s="5" t="s">
        <v>62</v>
      </c>
      <c r="L23" s="5" t="s">
        <v>63</v>
      </c>
      <c r="M23" s="5" t="s">
        <v>64</v>
      </c>
      <c r="N23" s="5" t="s">
        <v>65</v>
      </c>
      <c r="O23" s="5" t="s">
        <v>66</v>
      </c>
      <c r="P23" s="5" t="s">
        <v>79</v>
      </c>
      <c r="Q23" s="5" t="s">
        <v>152</v>
      </c>
      <c r="R23" s="5">
        <v>3814019111</v>
      </c>
      <c r="S23" s="5">
        <v>731403</v>
      </c>
      <c r="T23" s="7">
        <v>15000</v>
      </c>
      <c r="U23" s="7">
        <v>15000</v>
      </c>
      <c r="V23" s="9">
        <v>0</v>
      </c>
      <c r="W23" s="9">
        <v>0</v>
      </c>
      <c r="X23" s="9">
        <v>0</v>
      </c>
      <c r="Y23" s="9">
        <v>0</v>
      </c>
      <c r="Z23" s="7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15000</v>
      </c>
      <c r="AG23" s="9">
        <v>0</v>
      </c>
      <c r="AH23" s="9">
        <v>0</v>
      </c>
      <c r="AI23" s="9">
        <v>0</v>
      </c>
      <c r="AJ23" s="9">
        <v>0</v>
      </c>
      <c r="AK23" s="7">
        <v>15000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Y23" s="52">
        <f>+AV23+AT23+AR23+AP23+AN23+AL23+AJ23+AH23+AF23+AD23+AB23+Z23</f>
        <v>15000</v>
      </c>
      <c r="AZ23" s="52">
        <f>+AW23+AU23+AS23+AQ23+AO23+AM23+AK23+AI23+AG23+AE23+AC23+AA23</f>
        <v>15000</v>
      </c>
      <c r="BA23" s="52">
        <f t="shared" si="1"/>
        <v>0</v>
      </c>
      <c r="BB23" s="52">
        <f>+AY23-T23</f>
        <v>0</v>
      </c>
    </row>
    <row r="24" spans="1:54" s="48" customFormat="1" ht="60" customHeight="1" x14ac:dyDescent="0.3">
      <c r="A24" s="2" t="s">
        <v>25</v>
      </c>
      <c r="B24" s="3" t="s">
        <v>402</v>
      </c>
      <c r="C24" s="3" t="s">
        <v>555</v>
      </c>
      <c r="D24" s="3" t="s">
        <v>720</v>
      </c>
      <c r="E24" s="68" t="s">
        <v>438</v>
      </c>
      <c r="F24" s="67">
        <v>1</v>
      </c>
      <c r="G24" s="5" t="s">
        <v>26</v>
      </c>
      <c r="H24" s="28" t="s">
        <v>715</v>
      </c>
      <c r="I24" s="5" t="s">
        <v>27</v>
      </c>
      <c r="J24" s="28" t="s">
        <v>878</v>
      </c>
      <c r="K24" s="5" t="s">
        <v>62</v>
      </c>
      <c r="L24" s="5" t="s">
        <v>63</v>
      </c>
      <c r="M24" s="5" t="s">
        <v>64</v>
      </c>
      <c r="N24" s="5" t="s">
        <v>65</v>
      </c>
      <c r="O24" s="5" t="s">
        <v>66</v>
      </c>
      <c r="P24" s="5" t="s">
        <v>80</v>
      </c>
      <c r="Q24" s="5" t="s">
        <v>152</v>
      </c>
      <c r="R24" s="5"/>
      <c r="S24" s="101">
        <v>840103</v>
      </c>
      <c r="T24" s="7">
        <v>60000</v>
      </c>
      <c r="U24" s="9">
        <v>0</v>
      </c>
      <c r="V24" s="9">
        <v>0</v>
      </c>
      <c r="W24" s="9">
        <v>0</v>
      </c>
      <c r="X24" s="9">
        <v>0</v>
      </c>
      <c r="Y24" s="7">
        <v>0</v>
      </c>
      <c r="Z24" s="9">
        <v>0</v>
      </c>
      <c r="AA24" s="9">
        <v>0</v>
      </c>
      <c r="AB24" s="9">
        <v>0</v>
      </c>
      <c r="AC24" s="9">
        <v>0</v>
      </c>
      <c r="AD24" s="9">
        <v>60000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7">
        <v>0</v>
      </c>
      <c r="AK24" s="9">
        <v>0</v>
      </c>
      <c r="AL24" s="9">
        <v>0</v>
      </c>
      <c r="AM24" s="9">
        <v>0</v>
      </c>
      <c r="AN24" s="9">
        <v>0</v>
      </c>
      <c r="AO24" s="9">
        <v>60000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52"/>
      <c r="AY24" s="52">
        <f>+AV24+AT24+AR24+AP24+AN24+AL24+AJ24+AH24+AF24+AD24+AB24+Z24</f>
        <v>60000</v>
      </c>
      <c r="AZ24" s="52">
        <f>+AW24+AU24+AS24+AQ24+AO24+AM24+AK24+AI24+AG24+AE24+AC24+AA24</f>
        <v>60000</v>
      </c>
      <c r="BA24" s="52">
        <f t="shared" si="1"/>
        <v>0</v>
      </c>
      <c r="BB24" s="52">
        <f>+AY24-T24</f>
        <v>0</v>
      </c>
    </row>
    <row r="25" spans="1:54" s="48" customFormat="1" ht="60" customHeight="1" x14ac:dyDescent="0.3">
      <c r="A25" s="2" t="s">
        <v>25</v>
      </c>
      <c r="B25" s="3" t="s">
        <v>402</v>
      </c>
      <c r="C25" s="3" t="s">
        <v>555</v>
      </c>
      <c r="D25" s="3" t="s">
        <v>720</v>
      </c>
      <c r="E25" s="68" t="s">
        <v>438</v>
      </c>
      <c r="F25" s="67">
        <v>1</v>
      </c>
      <c r="G25" s="5" t="s">
        <v>26</v>
      </c>
      <c r="H25" s="28" t="s">
        <v>715</v>
      </c>
      <c r="I25" s="5" t="s">
        <v>27</v>
      </c>
      <c r="J25" s="28" t="s">
        <v>738</v>
      </c>
      <c r="K25" s="5" t="s">
        <v>62</v>
      </c>
      <c r="L25" s="5" t="s">
        <v>63</v>
      </c>
      <c r="M25" s="5" t="s">
        <v>64</v>
      </c>
      <c r="N25" s="5" t="s">
        <v>65</v>
      </c>
      <c r="O25" s="5" t="s">
        <v>66</v>
      </c>
      <c r="P25" s="5" t="s">
        <v>81</v>
      </c>
      <c r="Q25" s="5" t="s">
        <v>152</v>
      </c>
      <c r="R25" s="5">
        <v>271300011</v>
      </c>
      <c r="S25" s="5">
        <v>730402</v>
      </c>
      <c r="T25" s="7">
        <v>7000</v>
      </c>
      <c r="U25" s="7">
        <v>0</v>
      </c>
      <c r="V25" s="9">
        <v>0</v>
      </c>
      <c r="W25" s="9">
        <v>0</v>
      </c>
      <c r="X25" s="9">
        <v>0</v>
      </c>
      <c r="Y25" s="9">
        <v>0</v>
      </c>
      <c r="Z25" s="7">
        <v>0</v>
      </c>
      <c r="AA25" s="9">
        <v>0</v>
      </c>
      <c r="AB25" s="9">
        <v>0</v>
      </c>
      <c r="AC25" s="9">
        <v>0</v>
      </c>
      <c r="AD25" s="9">
        <v>7000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7">
        <v>0</v>
      </c>
      <c r="AL25" s="9">
        <v>0</v>
      </c>
      <c r="AM25" s="9">
        <v>0</v>
      </c>
      <c r="AN25" s="9">
        <v>0</v>
      </c>
      <c r="AO25" s="9">
        <v>7000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Y25" s="52">
        <f>+AV25+AT25+AR25+AP25+AN25+AL25+AJ25+AH25+AF25+AD25+AB25+Z25</f>
        <v>7000</v>
      </c>
      <c r="AZ25" s="52">
        <f>+AW25+AU25+AS25+AQ25+AO25+AM25+AK25+AI25+AG25+AE25+AC25+AA25</f>
        <v>7000</v>
      </c>
      <c r="BA25" s="52">
        <f t="shared" si="1"/>
        <v>0</v>
      </c>
      <c r="BB25" s="52">
        <f>+AY25-T25</f>
        <v>0</v>
      </c>
    </row>
    <row r="26" spans="1:54" s="48" customFormat="1" ht="60" customHeight="1" x14ac:dyDescent="0.3">
      <c r="A26" s="2" t="s">
        <v>25</v>
      </c>
      <c r="B26" s="3" t="s">
        <v>402</v>
      </c>
      <c r="C26" s="3" t="s">
        <v>441</v>
      </c>
      <c r="D26" s="3" t="s">
        <v>720</v>
      </c>
      <c r="E26" s="3" t="s">
        <v>438</v>
      </c>
      <c r="F26" s="47">
        <v>1</v>
      </c>
      <c r="G26" s="5" t="s">
        <v>26</v>
      </c>
      <c r="H26" s="28" t="s">
        <v>559</v>
      </c>
      <c r="I26" s="5" t="s">
        <v>27</v>
      </c>
      <c r="J26" s="28" t="s">
        <v>867</v>
      </c>
      <c r="K26" s="5" t="s">
        <v>62</v>
      </c>
      <c r="L26" s="5" t="s">
        <v>63</v>
      </c>
      <c r="M26" s="5" t="s">
        <v>64</v>
      </c>
      <c r="N26" s="5" t="s">
        <v>86</v>
      </c>
      <c r="O26" s="5" t="s">
        <v>87</v>
      </c>
      <c r="P26" s="5" t="s">
        <v>73</v>
      </c>
      <c r="Q26" s="5" t="s">
        <v>152</v>
      </c>
      <c r="R26" s="11"/>
      <c r="S26" s="5">
        <v>750107</v>
      </c>
      <c r="T26" s="7">
        <v>488108.02</v>
      </c>
      <c r="U26" s="7">
        <v>0</v>
      </c>
      <c r="V26" s="9">
        <v>0</v>
      </c>
      <c r="W26" s="9">
        <v>0</v>
      </c>
      <c r="X26" s="9">
        <v>0</v>
      </c>
      <c r="Y26" s="9">
        <v>0</v>
      </c>
      <c r="Z26" s="7">
        <v>488108.02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7">
        <v>0</v>
      </c>
      <c r="AL26" s="9">
        <v>0</v>
      </c>
      <c r="AM26" s="9">
        <v>0</v>
      </c>
      <c r="AN26" s="9">
        <v>0</v>
      </c>
      <c r="AO26" s="7">
        <v>488108.02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Y26" s="52">
        <f>+AV26+AT26+AR26+AP26+AN26+AL26+AJ26+AH26+AF26+AD26+AB26+Z26</f>
        <v>488108.02</v>
      </c>
      <c r="AZ26" s="52">
        <f>+AW26+AU26+AS26+AQ26+AO26+AM26+AK26+AI26+AG26+AE26+AC26+AA26</f>
        <v>488108.02</v>
      </c>
      <c r="BA26" s="52">
        <f t="shared" si="1"/>
        <v>0</v>
      </c>
      <c r="BB26" s="52">
        <f>+AY26-T26</f>
        <v>0</v>
      </c>
    </row>
    <row r="27" spans="1:54" s="48" customFormat="1" ht="60" customHeight="1" x14ac:dyDescent="0.3">
      <c r="A27" s="2" t="s">
        <v>25</v>
      </c>
      <c r="B27" s="3" t="s">
        <v>402</v>
      </c>
      <c r="C27" s="3" t="s">
        <v>555</v>
      </c>
      <c r="D27" s="3" t="s">
        <v>720</v>
      </c>
      <c r="E27" s="68" t="s">
        <v>438</v>
      </c>
      <c r="F27" s="67">
        <v>1</v>
      </c>
      <c r="G27" s="5" t="s">
        <v>26</v>
      </c>
      <c r="H27" s="28" t="s">
        <v>715</v>
      </c>
      <c r="I27" s="5" t="s">
        <v>27</v>
      </c>
      <c r="J27" s="28" t="s">
        <v>54</v>
      </c>
      <c r="K27" s="5" t="s">
        <v>62</v>
      </c>
      <c r="L27" s="5" t="s">
        <v>63</v>
      </c>
      <c r="M27" s="5" t="s">
        <v>64</v>
      </c>
      <c r="N27" s="5" t="s">
        <v>65</v>
      </c>
      <c r="O27" s="5" t="s">
        <v>66</v>
      </c>
      <c r="P27" s="5" t="s">
        <v>82</v>
      </c>
      <c r="Q27" s="5" t="s">
        <v>152</v>
      </c>
      <c r="R27" s="5">
        <v>83990114</v>
      </c>
      <c r="S27" s="5">
        <v>730604</v>
      </c>
      <c r="T27" s="7">
        <v>394032.81000000006</v>
      </c>
      <c r="U27" s="7">
        <v>394032.81000000006</v>
      </c>
      <c r="V27" s="9">
        <v>0</v>
      </c>
      <c r="W27" s="9">
        <v>0</v>
      </c>
      <c r="X27" s="9">
        <v>0</v>
      </c>
      <c r="Y27" s="9">
        <v>0</v>
      </c>
      <c r="Z27" s="58">
        <v>0</v>
      </c>
      <c r="AA27" s="9">
        <v>0</v>
      </c>
      <c r="AB27" s="9">
        <v>0</v>
      </c>
      <c r="AC27" s="9">
        <v>0</v>
      </c>
      <c r="AD27" s="7">
        <v>394032.81000000006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7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394032.81000000006</v>
      </c>
      <c r="AY27" s="52">
        <f>+AV27+AT27+AR27+AP27+AN27+AL27+AJ27+AH27+AF27+AD27+AB27+Z27</f>
        <v>394032.81000000006</v>
      </c>
      <c r="AZ27" s="52">
        <f>+AW27+AU27+AS27+AQ27+AO27+AM27+AK27+AI27+AG27+AE27+AC27+AA27</f>
        <v>394032.81000000006</v>
      </c>
      <c r="BA27" s="52">
        <f t="shared" si="1"/>
        <v>0</v>
      </c>
      <c r="BB27" s="52">
        <f>+AY27-T27</f>
        <v>0</v>
      </c>
    </row>
    <row r="28" spans="1:54" s="48" customFormat="1" ht="60" customHeight="1" x14ac:dyDescent="0.3">
      <c r="A28" s="2" t="s">
        <v>25</v>
      </c>
      <c r="B28" s="3" t="s">
        <v>402</v>
      </c>
      <c r="C28" s="3" t="s">
        <v>555</v>
      </c>
      <c r="D28" s="3" t="s">
        <v>720</v>
      </c>
      <c r="E28" s="68" t="s">
        <v>438</v>
      </c>
      <c r="F28" s="67">
        <v>1</v>
      </c>
      <c r="G28" s="5" t="s">
        <v>26</v>
      </c>
      <c r="H28" s="28" t="s">
        <v>715</v>
      </c>
      <c r="I28" s="5" t="s">
        <v>27</v>
      </c>
      <c r="J28" s="28" t="s">
        <v>55</v>
      </c>
      <c r="K28" s="5" t="s">
        <v>62</v>
      </c>
      <c r="L28" s="5" t="s">
        <v>63</v>
      </c>
      <c r="M28" s="5" t="s">
        <v>64</v>
      </c>
      <c r="N28" s="5" t="s">
        <v>65</v>
      </c>
      <c r="O28" s="5" t="s">
        <v>66</v>
      </c>
      <c r="P28" s="5" t="s">
        <v>83</v>
      </c>
      <c r="Q28" s="5" t="s">
        <v>152</v>
      </c>
      <c r="R28" s="5">
        <v>541290211</v>
      </c>
      <c r="S28" s="5">
        <v>750107</v>
      </c>
      <c r="T28" s="7">
        <f>1868344.37+56280.79-21223.43+2000+6000-36189.83-7568.38-5400-74892.5-11929.88-78563.72</f>
        <v>1696857.4200000004</v>
      </c>
      <c r="U28" s="7">
        <f>18913997.95+92923.22+78563.72</f>
        <v>19085484.889999997</v>
      </c>
      <c r="V28" s="9">
        <v>0</v>
      </c>
      <c r="W28" s="9">
        <v>0</v>
      </c>
      <c r="X28" s="9">
        <v>0</v>
      </c>
      <c r="Y28" s="9">
        <v>0</v>
      </c>
      <c r="Z28" s="58">
        <v>0</v>
      </c>
      <c r="AA28" s="9">
        <v>0</v>
      </c>
      <c r="AB28" s="9">
        <v>0</v>
      </c>
      <c r="AC28" s="9">
        <v>0</v>
      </c>
      <c r="AD28" s="7">
        <v>1696857.4200000004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7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7">
        <v>1696857.4200000004</v>
      </c>
      <c r="AY28" s="52">
        <f>+AV28+AT28+AR28+AP28+AN28+AL28+AJ28+AH28+AF28+AD28+AB28+Z28</f>
        <v>1696857.4200000004</v>
      </c>
      <c r="AZ28" s="52">
        <f>+AW28+AU28+AS28+AQ28+AO28+AM28+AK28+AI28+AG28+AE28+AC28+AA28</f>
        <v>1696857.4200000004</v>
      </c>
      <c r="BA28" s="52">
        <f t="shared" si="1"/>
        <v>0</v>
      </c>
      <c r="BB28" s="52">
        <f>+AY28-T28</f>
        <v>0</v>
      </c>
    </row>
    <row r="29" spans="1:54" s="48" customFormat="1" ht="60" customHeight="1" x14ac:dyDescent="0.3">
      <c r="A29" s="2" t="s">
        <v>25</v>
      </c>
      <c r="B29" s="3" t="s">
        <v>402</v>
      </c>
      <c r="C29" s="3" t="s">
        <v>555</v>
      </c>
      <c r="D29" s="3" t="s">
        <v>720</v>
      </c>
      <c r="E29" s="68" t="s">
        <v>438</v>
      </c>
      <c r="F29" s="67">
        <v>1</v>
      </c>
      <c r="G29" s="5" t="s">
        <v>26</v>
      </c>
      <c r="H29" s="28" t="s">
        <v>715</v>
      </c>
      <c r="I29" s="5" t="s">
        <v>27</v>
      </c>
      <c r="J29" s="28" t="s">
        <v>716</v>
      </c>
      <c r="K29" s="5" t="s">
        <v>62</v>
      </c>
      <c r="L29" s="5" t="s">
        <v>63</v>
      </c>
      <c r="M29" s="5" t="s">
        <v>64</v>
      </c>
      <c r="N29" s="5" t="s">
        <v>65</v>
      </c>
      <c r="O29" s="5" t="s">
        <v>66</v>
      </c>
      <c r="P29" s="5" t="s">
        <v>84</v>
      </c>
      <c r="Q29" s="5" t="s">
        <v>152</v>
      </c>
      <c r="R29" s="5">
        <v>541120014</v>
      </c>
      <c r="S29" s="5">
        <v>840201</v>
      </c>
      <c r="T29" s="7">
        <v>0</v>
      </c>
      <c r="U29" s="7">
        <v>750000</v>
      </c>
      <c r="V29" s="9">
        <v>0</v>
      </c>
      <c r="W29" s="9">
        <v>0</v>
      </c>
      <c r="X29" s="9">
        <v>0</v>
      </c>
      <c r="Y29" s="9">
        <v>0</v>
      </c>
      <c r="Z29" s="7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7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Y29" s="52">
        <f>+AV29+AT29+AR29+AP29+AN29+AL29+AJ29+AH29+AF29+AD29+AB29+Z29</f>
        <v>0</v>
      </c>
      <c r="AZ29" s="52">
        <f>+AW29+AU29+AS29+AQ29+AO29+AM29+AK29+AI29+AG29+AE29+AC29+AA29</f>
        <v>0</v>
      </c>
      <c r="BA29" s="52">
        <f t="shared" si="1"/>
        <v>0</v>
      </c>
      <c r="BB29" s="52">
        <f>+AY29-T29</f>
        <v>0</v>
      </c>
    </row>
    <row r="30" spans="1:54" s="48" customFormat="1" ht="60" customHeight="1" x14ac:dyDescent="0.3">
      <c r="A30" s="2" t="s">
        <v>25</v>
      </c>
      <c r="B30" s="3" t="s">
        <v>402</v>
      </c>
      <c r="C30" s="3" t="s">
        <v>555</v>
      </c>
      <c r="D30" s="3" t="s">
        <v>720</v>
      </c>
      <c r="E30" s="68" t="s">
        <v>438</v>
      </c>
      <c r="F30" s="67">
        <v>1</v>
      </c>
      <c r="G30" s="5" t="s">
        <v>26</v>
      </c>
      <c r="H30" s="28" t="s">
        <v>715</v>
      </c>
      <c r="I30" s="5" t="s">
        <v>27</v>
      </c>
      <c r="J30" s="28" t="s">
        <v>580</v>
      </c>
      <c r="K30" s="5" t="s">
        <v>62</v>
      </c>
      <c r="L30" s="5" t="s">
        <v>63</v>
      </c>
      <c r="M30" s="5" t="s">
        <v>64</v>
      </c>
      <c r="N30" s="5" t="s">
        <v>65</v>
      </c>
      <c r="O30" s="5" t="s">
        <v>66</v>
      </c>
      <c r="P30" s="5" t="s">
        <v>92</v>
      </c>
      <c r="Q30" s="5" t="s">
        <v>152</v>
      </c>
      <c r="R30" s="5">
        <v>3812200152</v>
      </c>
      <c r="S30" s="5">
        <v>840103</v>
      </c>
      <c r="T30" s="7">
        <v>190000</v>
      </c>
      <c r="U30" s="7">
        <v>0</v>
      </c>
      <c r="V30" s="9">
        <v>0</v>
      </c>
      <c r="W30" s="9">
        <v>0</v>
      </c>
      <c r="X30" s="9">
        <v>0</v>
      </c>
      <c r="Y30" s="9">
        <v>0</v>
      </c>
      <c r="Z30" s="7">
        <v>0</v>
      </c>
      <c r="AA30" s="9">
        <v>0</v>
      </c>
      <c r="AB30" s="9">
        <v>0</v>
      </c>
      <c r="AC30" s="9">
        <v>0</v>
      </c>
      <c r="AD30" s="9">
        <v>190000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7">
        <v>0</v>
      </c>
      <c r="AL30" s="9">
        <v>0</v>
      </c>
      <c r="AM30" s="9">
        <v>190000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Y30" s="52">
        <f>+AV30+AT30+AR30+AP30+AN30+AL30+AJ30+AH30+AF30+AD30+AB30+Z30</f>
        <v>190000</v>
      </c>
      <c r="AZ30" s="52">
        <f>+AW30+AU30+AS30+AQ30+AO30+AM30+AK30+AI30+AG30+AE30+AC30+AA30</f>
        <v>190000</v>
      </c>
      <c r="BA30" s="52">
        <f t="shared" si="1"/>
        <v>0</v>
      </c>
      <c r="BB30" s="52">
        <f>+AY30-T30</f>
        <v>0</v>
      </c>
    </row>
    <row r="31" spans="1:54" s="48" customFormat="1" ht="60" customHeight="1" x14ac:dyDescent="0.3">
      <c r="A31" s="2" t="s">
        <v>25</v>
      </c>
      <c r="B31" s="3" t="s">
        <v>402</v>
      </c>
      <c r="C31" s="3" t="s">
        <v>555</v>
      </c>
      <c r="D31" s="3" t="s">
        <v>720</v>
      </c>
      <c r="E31" s="68" t="s">
        <v>438</v>
      </c>
      <c r="F31" s="67">
        <v>1</v>
      </c>
      <c r="G31" s="5" t="s">
        <v>26</v>
      </c>
      <c r="H31" s="28" t="s">
        <v>715</v>
      </c>
      <c r="I31" s="5" t="s">
        <v>27</v>
      </c>
      <c r="J31" s="28" t="s">
        <v>860</v>
      </c>
      <c r="K31" s="5" t="s">
        <v>62</v>
      </c>
      <c r="L31" s="5" t="s">
        <v>63</v>
      </c>
      <c r="M31" s="5" t="s">
        <v>64</v>
      </c>
      <c r="N31" s="5" t="s">
        <v>65</v>
      </c>
      <c r="O31" s="5" t="s">
        <v>66</v>
      </c>
      <c r="P31" s="5" t="s">
        <v>93</v>
      </c>
      <c r="Q31" s="5" t="s">
        <v>152</v>
      </c>
      <c r="R31" s="5"/>
      <c r="S31" s="5">
        <v>731403</v>
      </c>
      <c r="T31" s="7">
        <v>56715.4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9">
        <v>56715.4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56715.4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Y31" s="52">
        <f>+AV31+AT31+AR31+AP31+AN31+AL31+AJ31+AH31+AF31+AD31+AB31+Z31</f>
        <v>56715.4</v>
      </c>
      <c r="AZ31" s="52">
        <f>+AW31+AU31+AS31+AQ31+AO31+AM31+AK31+AI31+AG31+AE31+AC31+AA31</f>
        <v>56715.4</v>
      </c>
      <c r="BA31" s="52">
        <f t="shared" si="1"/>
        <v>0</v>
      </c>
      <c r="BB31" s="52">
        <f>+AY31-T31</f>
        <v>0</v>
      </c>
    </row>
    <row r="32" spans="1:54" s="48" customFormat="1" ht="60" customHeight="1" x14ac:dyDescent="0.3">
      <c r="A32" s="2" t="s">
        <v>25</v>
      </c>
      <c r="B32" s="3" t="s">
        <v>402</v>
      </c>
      <c r="C32" s="3" t="s">
        <v>557</v>
      </c>
      <c r="D32" s="3" t="s">
        <v>720</v>
      </c>
      <c r="E32" s="3" t="s">
        <v>438</v>
      </c>
      <c r="F32" s="47">
        <v>1</v>
      </c>
      <c r="G32" s="5" t="s">
        <v>26</v>
      </c>
      <c r="H32" s="28" t="s">
        <v>420</v>
      </c>
      <c r="I32" s="5" t="s">
        <v>27</v>
      </c>
      <c r="J32" s="28" t="s">
        <v>581</v>
      </c>
      <c r="K32" s="5" t="s">
        <v>62</v>
      </c>
      <c r="L32" s="5" t="s">
        <v>63</v>
      </c>
      <c r="M32" s="5" t="s">
        <v>64</v>
      </c>
      <c r="N32" s="5" t="s">
        <v>85</v>
      </c>
      <c r="O32" s="5" t="s">
        <v>62</v>
      </c>
      <c r="P32" s="5" t="s">
        <v>68</v>
      </c>
      <c r="Q32" s="5" t="s">
        <v>152</v>
      </c>
      <c r="R32" s="11"/>
      <c r="S32" s="5">
        <v>840105</v>
      </c>
      <c r="T32" s="7">
        <v>175000</v>
      </c>
      <c r="U32" s="7">
        <v>0</v>
      </c>
      <c r="V32" s="9">
        <v>0</v>
      </c>
      <c r="W32" s="9">
        <v>0</v>
      </c>
      <c r="X32" s="9">
        <v>0</v>
      </c>
      <c r="Y32" s="9">
        <v>0</v>
      </c>
      <c r="Z32" s="7">
        <v>175000</v>
      </c>
      <c r="AA32" s="9">
        <v>0</v>
      </c>
      <c r="AB32" s="9">
        <v>0</v>
      </c>
      <c r="AC32" s="9">
        <v>0</v>
      </c>
      <c r="AD32" s="9">
        <v>0</v>
      </c>
      <c r="AE32" s="7">
        <v>175000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7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Y32" s="52">
        <f>+AV32+AT32+AR32+AP32+AN32+AL32+AJ32+AH32+AF32+AD32+AB32+Z32</f>
        <v>175000</v>
      </c>
      <c r="AZ32" s="52">
        <f>+AW32+AU32+AS32+AQ32+AO32+AM32+AK32+AI32+AG32+AE32+AC32+AA32</f>
        <v>175000</v>
      </c>
      <c r="BA32" s="52">
        <f t="shared" si="1"/>
        <v>0</v>
      </c>
      <c r="BB32" s="52">
        <f>+AY32-T32</f>
        <v>0</v>
      </c>
    </row>
    <row r="33" spans="1:54" s="48" customFormat="1" ht="60" customHeight="1" x14ac:dyDescent="0.3">
      <c r="A33" s="2" t="s">
        <v>25</v>
      </c>
      <c r="B33" s="3" t="s">
        <v>402</v>
      </c>
      <c r="C33" s="3" t="s">
        <v>557</v>
      </c>
      <c r="D33" s="3" t="s">
        <v>720</v>
      </c>
      <c r="E33" s="3" t="s">
        <v>438</v>
      </c>
      <c r="F33" s="47">
        <v>1</v>
      </c>
      <c r="G33" s="5" t="s">
        <v>26</v>
      </c>
      <c r="H33" s="28" t="s">
        <v>420</v>
      </c>
      <c r="I33" s="5" t="s">
        <v>27</v>
      </c>
      <c r="J33" s="28" t="s">
        <v>581</v>
      </c>
      <c r="K33" s="5" t="s">
        <v>62</v>
      </c>
      <c r="L33" s="5" t="s">
        <v>63</v>
      </c>
      <c r="M33" s="5" t="s">
        <v>64</v>
      </c>
      <c r="N33" s="5" t="s">
        <v>85</v>
      </c>
      <c r="O33" s="5" t="s">
        <v>62</v>
      </c>
      <c r="P33" s="5" t="s">
        <v>68</v>
      </c>
      <c r="Q33" s="5" t="s">
        <v>152</v>
      </c>
      <c r="R33" s="11"/>
      <c r="S33" s="5">
        <v>730405</v>
      </c>
      <c r="T33" s="7">
        <v>3000</v>
      </c>
      <c r="U33" s="7">
        <v>3000</v>
      </c>
      <c r="V33" s="7">
        <v>3000</v>
      </c>
      <c r="W33" s="7">
        <v>3000</v>
      </c>
      <c r="X33" s="7">
        <v>3000</v>
      </c>
      <c r="Y33" s="9">
        <v>0</v>
      </c>
      <c r="Z33" s="7">
        <v>3000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7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7">
        <v>3000</v>
      </c>
      <c r="AY33" s="52">
        <f>+AV33+AT33+AR33+AP33+AN33+AL33+AJ33+AH33+AF33+AD33+AB33+Z33</f>
        <v>3000</v>
      </c>
      <c r="AZ33" s="52">
        <f>+AW33+AU33+AS33+AQ33+AO33+AM33+AK33+AI33+AG33+AE33+AC33+AA33</f>
        <v>3000</v>
      </c>
      <c r="BA33" s="52">
        <f t="shared" si="1"/>
        <v>0</v>
      </c>
      <c r="BB33" s="52">
        <f>+AY33-T33</f>
        <v>0</v>
      </c>
    </row>
    <row r="34" spans="1:54" s="48" customFormat="1" ht="60" customHeight="1" x14ac:dyDescent="0.3">
      <c r="A34" s="2" t="s">
        <v>25</v>
      </c>
      <c r="B34" s="3" t="s">
        <v>402</v>
      </c>
      <c r="C34" s="3" t="s">
        <v>437</v>
      </c>
      <c r="D34" s="3" t="s">
        <v>720</v>
      </c>
      <c r="E34" s="3" t="s">
        <v>438</v>
      </c>
      <c r="F34" s="47">
        <v>1</v>
      </c>
      <c r="G34" s="5" t="s">
        <v>654</v>
      </c>
      <c r="H34" s="28" t="s">
        <v>403</v>
      </c>
      <c r="I34" s="5" t="s">
        <v>147</v>
      </c>
      <c r="J34" s="28" t="s">
        <v>700</v>
      </c>
      <c r="K34" s="5" t="s">
        <v>62</v>
      </c>
      <c r="L34" s="5" t="s">
        <v>63</v>
      </c>
      <c r="M34" s="5" t="s">
        <v>64</v>
      </c>
      <c r="N34" s="5" t="s">
        <v>149</v>
      </c>
      <c r="O34" s="5" t="s">
        <v>150</v>
      </c>
      <c r="P34" s="5" t="s">
        <v>701</v>
      </c>
      <c r="Q34" s="5" t="s">
        <v>152</v>
      </c>
      <c r="R34" s="5">
        <v>4292100118</v>
      </c>
      <c r="S34" s="5">
        <v>840104</v>
      </c>
      <c r="T34" s="7">
        <v>0</v>
      </c>
      <c r="U34" s="7">
        <v>448000.00000000006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7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Y34" s="52">
        <f>+AV34+AT34+AR34+AP34+AN34+AL34+AJ34+AH34+AF34+AD34+AB34+Z34</f>
        <v>0</v>
      </c>
      <c r="AZ34" s="52">
        <f>+AW34+AU34+AS34+AQ34+AO34+AM34+AK34+AI34+AG34+AE34+AC34+AA34</f>
        <v>0</v>
      </c>
      <c r="BA34" s="52">
        <f t="shared" si="1"/>
        <v>0</v>
      </c>
      <c r="BB34" s="52">
        <f>+AY34-T34</f>
        <v>0</v>
      </c>
    </row>
    <row r="35" spans="1:54" s="48" customFormat="1" ht="60" customHeight="1" x14ac:dyDescent="0.3">
      <c r="A35" s="2" t="s">
        <v>25</v>
      </c>
      <c r="B35" s="3" t="s">
        <v>402</v>
      </c>
      <c r="C35" s="3" t="s">
        <v>437</v>
      </c>
      <c r="D35" s="3" t="s">
        <v>720</v>
      </c>
      <c r="E35" s="3" t="s">
        <v>438</v>
      </c>
      <c r="F35" s="47">
        <v>1</v>
      </c>
      <c r="G35" s="5" t="s">
        <v>654</v>
      </c>
      <c r="H35" s="28" t="s">
        <v>403</v>
      </c>
      <c r="I35" s="5" t="s">
        <v>147</v>
      </c>
      <c r="J35" s="28" t="s">
        <v>582</v>
      </c>
      <c r="K35" s="5" t="s">
        <v>62</v>
      </c>
      <c r="L35" s="5" t="s">
        <v>63</v>
      </c>
      <c r="M35" s="5" t="s">
        <v>64</v>
      </c>
      <c r="N35" s="5" t="s">
        <v>149</v>
      </c>
      <c r="O35" s="5" t="s">
        <v>150</v>
      </c>
      <c r="P35" s="5" t="s">
        <v>702</v>
      </c>
      <c r="Q35" s="5" t="s">
        <v>152</v>
      </c>
      <c r="R35" s="5">
        <v>429310121</v>
      </c>
      <c r="S35" s="5">
        <v>840104</v>
      </c>
      <c r="T35" s="7">
        <v>7500</v>
      </c>
      <c r="U35" s="7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7500</v>
      </c>
      <c r="AE35" s="9">
        <v>0</v>
      </c>
      <c r="AF35" s="9">
        <v>0</v>
      </c>
      <c r="AG35" s="9">
        <v>7500</v>
      </c>
      <c r="AH35" s="9">
        <v>0</v>
      </c>
      <c r="AI35" s="9">
        <v>0</v>
      </c>
      <c r="AJ35" s="9">
        <v>0</v>
      </c>
      <c r="AK35" s="7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Y35" s="52">
        <f>+AV35+AT35+AR35+AP35+AN35+AL35+AJ35+AH35+AF35+AD35+AB35+Z35</f>
        <v>7500</v>
      </c>
      <c r="AZ35" s="52">
        <f>+AW35+AU35+AS35+AQ35+AO35+AM35+AK35+AI35+AG35+AE35+AC35+AA35</f>
        <v>7500</v>
      </c>
      <c r="BA35" s="52">
        <f t="shared" si="1"/>
        <v>0</v>
      </c>
      <c r="BB35" s="52">
        <f>+AY35-T35</f>
        <v>0</v>
      </c>
    </row>
    <row r="36" spans="1:54" s="48" customFormat="1" ht="60" customHeight="1" x14ac:dyDescent="0.3">
      <c r="A36" s="2" t="s">
        <v>25</v>
      </c>
      <c r="B36" s="3" t="s">
        <v>402</v>
      </c>
      <c r="C36" s="3" t="s">
        <v>439</v>
      </c>
      <c r="D36" s="3" t="s">
        <v>720</v>
      </c>
      <c r="E36" s="3" t="s">
        <v>719</v>
      </c>
      <c r="F36" s="47">
        <v>0.95</v>
      </c>
      <c r="G36" s="5" t="s">
        <v>654</v>
      </c>
      <c r="H36" s="28" t="s">
        <v>148</v>
      </c>
      <c r="I36" s="5" t="s">
        <v>147</v>
      </c>
      <c r="J36" s="28" t="s">
        <v>583</v>
      </c>
      <c r="K36" s="5" t="s">
        <v>62</v>
      </c>
      <c r="L36" s="5" t="s">
        <v>63</v>
      </c>
      <c r="M36" s="5" t="s">
        <v>64</v>
      </c>
      <c r="N36" s="5" t="s">
        <v>151</v>
      </c>
      <c r="O36" s="5" t="s">
        <v>91</v>
      </c>
      <c r="P36" s="5" t="s">
        <v>701</v>
      </c>
      <c r="Q36" s="5" t="s">
        <v>152</v>
      </c>
      <c r="R36" s="5">
        <v>9290000125</v>
      </c>
      <c r="S36" s="5">
        <v>730612</v>
      </c>
      <c r="T36" s="7">
        <v>400000</v>
      </c>
      <c r="U36" s="7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400000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7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400000</v>
      </c>
      <c r="AY36" s="52">
        <f>+AV36+AT36+AR36+AP36+AN36+AL36+AJ36+AH36+AF36+AD36+AB36+Z36</f>
        <v>400000</v>
      </c>
      <c r="AZ36" s="52">
        <f>+AW36+AU36+AS36+AQ36+AO36+AM36+AK36+AI36+AG36+AE36+AC36+AA36</f>
        <v>400000</v>
      </c>
      <c r="BA36" s="52">
        <f t="shared" si="1"/>
        <v>0</v>
      </c>
      <c r="BB36" s="52">
        <f>+AY36-T36</f>
        <v>0</v>
      </c>
    </row>
    <row r="37" spans="1:54" s="48" customFormat="1" ht="60" customHeight="1" x14ac:dyDescent="0.3">
      <c r="A37" s="2" t="s">
        <v>25</v>
      </c>
      <c r="B37" s="3" t="s">
        <v>402</v>
      </c>
      <c r="C37" s="3" t="s">
        <v>439</v>
      </c>
      <c r="D37" s="3" t="s">
        <v>720</v>
      </c>
      <c r="E37" s="3" t="s">
        <v>719</v>
      </c>
      <c r="F37" s="47">
        <v>0.95</v>
      </c>
      <c r="G37" s="5" t="s">
        <v>654</v>
      </c>
      <c r="H37" s="28" t="s">
        <v>148</v>
      </c>
      <c r="I37" s="5" t="s">
        <v>147</v>
      </c>
      <c r="J37" s="28" t="s">
        <v>714</v>
      </c>
      <c r="K37" s="5" t="s">
        <v>62</v>
      </c>
      <c r="L37" s="5" t="s">
        <v>63</v>
      </c>
      <c r="M37" s="5" t="s">
        <v>64</v>
      </c>
      <c r="N37" s="5" t="s">
        <v>151</v>
      </c>
      <c r="O37" s="5" t="s">
        <v>91</v>
      </c>
      <c r="P37" s="5" t="s">
        <v>702</v>
      </c>
      <c r="Q37" s="5" t="s">
        <v>152</v>
      </c>
      <c r="R37" s="5"/>
      <c r="S37" s="5">
        <v>730612</v>
      </c>
      <c r="T37" s="7">
        <v>7500</v>
      </c>
      <c r="U37" s="7">
        <v>0</v>
      </c>
      <c r="V37" s="9">
        <v>0</v>
      </c>
      <c r="W37" s="9">
        <v>0</v>
      </c>
      <c r="X37" s="9">
        <v>0</v>
      </c>
      <c r="Y37" s="9">
        <v>0</v>
      </c>
      <c r="Z37" s="9">
        <v>7500</v>
      </c>
      <c r="AA37" s="9">
        <v>0</v>
      </c>
      <c r="AB37" s="9">
        <v>0</v>
      </c>
      <c r="AC37" s="9">
        <v>0</v>
      </c>
      <c r="AD37" s="9">
        <v>0</v>
      </c>
      <c r="AE37" s="9">
        <v>7500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7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Y37" s="52">
        <f>+AV37+AT37+AR37+AP37+AN37+AL37+AJ37+AH37+AF37+AD37+AB37+Z37</f>
        <v>7500</v>
      </c>
      <c r="AZ37" s="52">
        <f>+AW37+AU37+AS37+AQ37+AO37+AM37+AK37+AI37+AG37+AE37+AC37+AA37</f>
        <v>7500</v>
      </c>
      <c r="BA37" s="52">
        <f t="shared" si="1"/>
        <v>0</v>
      </c>
      <c r="BB37" s="52">
        <f>+AY37-T37</f>
        <v>0</v>
      </c>
    </row>
    <row r="38" spans="1:54" s="48" customFormat="1" ht="60" customHeight="1" x14ac:dyDescent="0.3">
      <c r="A38" s="2" t="s">
        <v>25</v>
      </c>
      <c r="B38" s="3" t="s">
        <v>402</v>
      </c>
      <c r="C38" s="3" t="s">
        <v>439</v>
      </c>
      <c r="D38" s="3" t="s">
        <v>720</v>
      </c>
      <c r="E38" s="3" t="s">
        <v>719</v>
      </c>
      <c r="F38" s="47">
        <v>0.95</v>
      </c>
      <c r="G38" s="5" t="s">
        <v>654</v>
      </c>
      <c r="H38" s="28" t="s">
        <v>148</v>
      </c>
      <c r="I38" s="5" t="s">
        <v>147</v>
      </c>
      <c r="J38" s="28" t="s">
        <v>619</v>
      </c>
      <c r="K38" s="5" t="s">
        <v>62</v>
      </c>
      <c r="L38" s="5" t="s">
        <v>63</v>
      </c>
      <c r="M38" s="5" t="s">
        <v>64</v>
      </c>
      <c r="N38" s="5" t="s">
        <v>151</v>
      </c>
      <c r="O38" s="5" t="s">
        <v>91</v>
      </c>
      <c r="P38" s="5" t="s">
        <v>703</v>
      </c>
      <c r="Q38" s="5" t="s">
        <v>152</v>
      </c>
      <c r="R38" s="5"/>
      <c r="S38" s="5">
        <v>730612</v>
      </c>
      <c r="T38" s="7">
        <v>7200</v>
      </c>
      <c r="U38" s="7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7200</v>
      </c>
      <c r="AK38" s="7">
        <v>0</v>
      </c>
      <c r="AL38" s="9">
        <v>0</v>
      </c>
      <c r="AM38" s="9">
        <v>7200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Y38" s="52">
        <f>+AV38+AT38+AR38+AP38+AN38+AL38+AJ38+AH38+AF38+AD38+AB38+Z38</f>
        <v>7200</v>
      </c>
      <c r="AZ38" s="52">
        <f>+AW38+AU38+AS38+AQ38+AO38+AM38+AK38+AI38+AG38+AE38+AC38+AA38</f>
        <v>7200</v>
      </c>
      <c r="BA38" s="52">
        <f t="shared" si="1"/>
        <v>0</v>
      </c>
      <c r="BB38" s="52">
        <f>+AY38-T38</f>
        <v>0</v>
      </c>
    </row>
    <row r="39" spans="1:54" s="48" customFormat="1" ht="60" customHeight="1" x14ac:dyDescent="0.3">
      <c r="A39" s="2" t="s">
        <v>25</v>
      </c>
      <c r="B39" s="3" t="s">
        <v>402</v>
      </c>
      <c r="C39" s="3" t="s">
        <v>437</v>
      </c>
      <c r="D39" s="3" t="s">
        <v>720</v>
      </c>
      <c r="E39" s="3" t="s">
        <v>438</v>
      </c>
      <c r="F39" s="47">
        <v>1</v>
      </c>
      <c r="G39" s="5" t="s">
        <v>654</v>
      </c>
      <c r="H39" s="28" t="s">
        <v>403</v>
      </c>
      <c r="I39" s="5" t="s">
        <v>147</v>
      </c>
      <c r="J39" s="28" t="s">
        <v>584</v>
      </c>
      <c r="K39" s="5" t="s">
        <v>62</v>
      </c>
      <c r="L39" s="5" t="s">
        <v>63</v>
      </c>
      <c r="M39" s="5" t="s">
        <v>64</v>
      </c>
      <c r="N39" s="5" t="s">
        <v>149</v>
      </c>
      <c r="O39" s="5" t="s">
        <v>150</v>
      </c>
      <c r="P39" s="5" t="s">
        <v>703</v>
      </c>
      <c r="Q39" s="5" t="s">
        <v>152</v>
      </c>
      <c r="R39" s="5">
        <v>385200011</v>
      </c>
      <c r="S39" s="5">
        <v>840104</v>
      </c>
      <c r="T39" s="7">
        <v>7500</v>
      </c>
      <c r="U39" s="7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7500</v>
      </c>
      <c r="AE39" s="9">
        <v>0</v>
      </c>
      <c r="AF39" s="9">
        <v>0</v>
      </c>
      <c r="AG39" s="9">
        <v>7500</v>
      </c>
      <c r="AH39" s="9">
        <v>0</v>
      </c>
      <c r="AI39" s="9">
        <v>0</v>
      </c>
      <c r="AJ39" s="9">
        <v>0</v>
      </c>
      <c r="AK39" s="7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Y39" s="52">
        <f>+AV39+AT39+AR39+AP39+AN39+AL39+AJ39+AH39+AF39+AD39+AB39+Z39</f>
        <v>7500</v>
      </c>
      <c r="AZ39" s="52">
        <f>+AW39+AU39+AS39+AQ39+AO39+AM39+AK39+AI39+AG39+AE39+AC39+AA39</f>
        <v>7500</v>
      </c>
      <c r="BA39" s="52">
        <f t="shared" si="1"/>
        <v>0</v>
      </c>
      <c r="BB39" s="52">
        <f>+AY39-T39</f>
        <v>0</v>
      </c>
    </row>
    <row r="40" spans="1:54" s="48" customFormat="1" ht="60" customHeight="1" x14ac:dyDescent="0.3">
      <c r="A40" s="2" t="s">
        <v>25</v>
      </c>
      <c r="B40" s="3" t="s">
        <v>402</v>
      </c>
      <c r="C40" s="3" t="s">
        <v>441</v>
      </c>
      <c r="D40" s="3" t="s">
        <v>720</v>
      </c>
      <c r="E40" s="3" t="s">
        <v>438</v>
      </c>
      <c r="F40" s="47">
        <v>1</v>
      </c>
      <c r="G40" s="5" t="s">
        <v>654</v>
      </c>
      <c r="H40" s="28" t="s">
        <v>559</v>
      </c>
      <c r="I40" s="5" t="s">
        <v>147</v>
      </c>
      <c r="J40" s="28" t="s">
        <v>585</v>
      </c>
      <c r="K40" s="5" t="s">
        <v>62</v>
      </c>
      <c r="L40" s="5" t="s">
        <v>63</v>
      </c>
      <c r="M40" s="5" t="s">
        <v>64</v>
      </c>
      <c r="N40" s="5" t="s">
        <v>86</v>
      </c>
      <c r="O40" s="5" t="s">
        <v>87</v>
      </c>
      <c r="P40" s="5" t="s">
        <v>701</v>
      </c>
      <c r="Q40" s="5" t="s">
        <v>152</v>
      </c>
      <c r="R40" s="5"/>
      <c r="S40" s="5">
        <v>840104</v>
      </c>
      <c r="T40" s="7">
        <v>194992.07</v>
      </c>
      <c r="U40" s="7">
        <v>0</v>
      </c>
      <c r="V40" s="9">
        <v>0</v>
      </c>
      <c r="W40" s="9">
        <v>0</v>
      </c>
      <c r="X40" s="9">
        <v>0</v>
      </c>
      <c r="Y40" s="9">
        <v>0</v>
      </c>
      <c r="Z40" s="9">
        <v>194992.07</v>
      </c>
      <c r="AA40" s="9">
        <v>0</v>
      </c>
      <c r="AB40" s="9">
        <v>0</v>
      </c>
      <c r="AC40" s="9">
        <v>0</v>
      </c>
      <c r="AD40" s="9">
        <v>0</v>
      </c>
      <c r="AE40" s="9">
        <v>194992.07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7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Y40" s="52">
        <f>+AV40+AT40+AR40+AP40+AN40+AL40+AJ40+AH40+AF40+AD40+AB40+Z40</f>
        <v>194992.07</v>
      </c>
      <c r="AZ40" s="52">
        <f>+AW40+AU40+AS40+AQ40+AO40+AM40+AK40+AI40+AG40+AE40+AC40+AA40</f>
        <v>194992.07</v>
      </c>
      <c r="BA40" s="52">
        <f t="shared" si="1"/>
        <v>0</v>
      </c>
      <c r="BB40" s="52">
        <f>+AY40-T40</f>
        <v>0</v>
      </c>
    </row>
    <row r="41" spans="1:54" s="48" customFormat="1" ht="60" customHeight="1" x14ac:dyDescent="0.3">
      <c r="A41" s="2" t="s">
        <v>25</v>
      </c>
      <c r="B41" s="3" t="s">
        <v>402</v>
      </c>
      <c r="C41" s="3" t="s">
        <v>441</v>
      </c>
      <c r="D41" s="3" t="s">
        <v>720</v>
      </c>
      <c r="E41" s="3" t="s">
        <v>438</v>
      </c>
      <c r="F41" s="47">
        <v>1</v>
      </c>
      <c r="G41" s="5" t="s">
        <v>654</v>
      </c>
      <c r="H41" s="28" t="s">
        <v>559</v>
      </c>
      <c r="I41" s="5" t="s">
        <v>147</v>
      </c>
      <c r="J41" s="28" t="s">
        <v>586</v>
      </c>
      <c r="K41" s="5" t="s">
        <v>62</v>
      </c>
      <c r="L41" s="5" t="s">
        <v>63</v>
      </c>
      <c r="M41" s="5" t="s">
        <v>64</v>
      </c>
      <c r="N41" s="5" t="s">
        <v>86</v>
      </c>
      <c r="O41" s="5" t="s">
        <v>87</v>
      </c>
      <c r="P41" s="5" t="s">
        <v>702</v>
      </c>
      <c r="Q41" s="5" t="s">
        <v>152</v>
      </c>
      <c r="R41" s="5"/>
      <c r="S41" s="5">
        <v>840105</v>
      </c>
      <c r="T41" s="7">
        <v>331250.01</v>
      </c>
      <c r="U41" s="7">
        <v>0</v>
      </c>
      <c r="V41" s="9">
        <v>0</v>
      </c>
      <c r="W41" s="9">
        <v>0</v>
      </c>
      <c r="X41" s="9">
        <v>0</v>
      </c>
      <c r="Y41" s="9">
        <v>0</v>
      </c>
      <c r="Z41" s="9">
        <v>331250.01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331250.01</v>
      </c>
      <c r="AH41" s="9">
        <v>0</v>
      </c>
      <c r="AI41" s="9">
        <v>0</v>
      </c>
      <c r="AJ41" s="9">
        <v>0</v>
      </c>
      <c r="AK41" s="7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Y41" s="52">
        <f>+AV41+AT41+AR41+AP41+AN41+AL41+AJ41+AH41+AF41+AD41+AB41+Z41</f>
        <v>331250.01</v>
      </c>
      <c r="AZ41" s="52">
        <f>+AW41+AU41+AS41+AQ41+AO41+AM41+AK41+AI41+AG41+AE41+AC41+AA41</f>
        <v>331250.01</v>
      </c>
      <c r="BA41" s="52">
        <f t="shared" si="1"/>
        <v>0</v>
      </c>
      <c r="BB41" s="52">
        <f>+AY41-T41</f>
        <v>0</v>
      </c>
    </row>
    <row r="42" spans="1:54" s="48" customFormat="1" ht="60" customHeight="1" x14ac:dyDescent="0.3">
      <c r="A42" s="2" t="s">
        <v>25</v>
      </c>
      <c r="B42" s="3" t="s">
        <v>402</v>
      </c>
      <c r="C42" s="3" t="s">
        <v>441</v>
      </c>
      <c r="D42" s="3" t="s">
        <v>720</v>
      </c>
      <c r="E42" s="3" t="s">
        <v>438</v>
      </c>
      <c r="F42" s="47">
        <v>1</v>
      </c>
      <c r="G42" s="5" t="s">
        <v>654</v>
      </c>
      <c r="H42" s="28" t="s">
        <v>559</v>
      </c>
      <c r="I42" s="5" t="s">
        <v>147</v>
      </c>
      <c r="J42" s="28" t="s">
        <v>587</v>
      </c>
      <c r="K42" s="5" t="s">
        <v>62</v>
      </c>
      <c r="L42" s="5" t="s">
        <v>63</v>
      </c>
      <c r="M42" s="5" t="s">
        <v>64</v>
      </c>
      <c r="N42" s="5" t="s">
        <v>86</v>
      </c>
      <c r="O42" s="5" t="s">
        <v>87</v>
      </c>
      <c r="P42" s="5" t="s">
        <v>702</v>
      </c>
      <c r="Q42" s="5" t="s">
        <v>152</v>
      </c>
      <c r="R42" s="5"/>
      <c r="S42" s="5">
        <v>840105</v>
      </c>
      <c r="T42" s="7">
        <v>4480</v>
      </c>
      <c r="U42" s="7">
        <v>4000</v>
      </c>
      <c r="V42" s="9">
        <v>4000</v>
      </c>
      <c r="W42" s="9">
        <v>4000</v>
      </c>
      <c r="X42" s="9">
        <v>4000</v>
      </c>
      <c r="Y42" s="9">
        <v>0</v>
      </c>
      <c r="Z42" s="9">
        <v>4480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4480</v>
      </c>
      <c r="AH42" s="9">
        <v>0</v>
      </c>
      <c r="AI42" s="9">
        <v>0</v>
      </c>
      <c r="AJ42" s="9">
        <v>0</v>
      </c>
      <c r="AK42" s="7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Y42" s="52">
        <f>+AV42+AT42+AR42+AP42+AN42+AL42+AJ42+AH42+AF42+AD42+AB42+Z42</f>
        <v>4480</v>
      </c>
      <c r="AZ42" s="52">
        <f>+AW42+AU42+AS42+AQ42+AO42+AM42+AK42+AI42+AG42+AE42+AC42+AA42</f>
        <v>4480</v>
      </c>
      <c r="BA42" s="52">
        <f t="shared" si="1"/>
        <v>0</v>
      </c>
      <c r="BB42" s="52">
        <f>+AY42-T42</f>
        <v>0</v>
      </c>
    </row>
    <row r="43" spans="1:54" s="48" customFormat="1" ht="60" customHeight="1" x14ac:dyDescent="0.3">
      <c r="A43" s="2" t="s">
        <v>25</v>
      </c>
      <c r="B43" s="3" t="s">
        <v>402</v>
      </c>
      <c r="C43" s="3" t="s">
        <v>441</v>
      </c>
      <c r="D43" s="3" t="s">
        <v>720</v>
      </c>
      <c r="E43" s="3" t="s">
        <v>438</v>
      </c>
      <c r="F43" s="47">
        <v>1</v>
      </c>
      <c r="G43" s="5" t="s">
        <v>654</v>
      </c>
      <c r="H43" s="28" t="s">
        <v>559</v>
      </c>
      <c r="I43" s="5" t="s">
        <v>147</v>
      </c>
      <c r="J43" s="28" t="s">
        <v>588</v>
      </c>
      <c r="K43" s="5" t="s">
        <v>62</v>
      </c>
      <c r="L43" s="5" t="s">
        <v>63</v>
      </c>
      <c r="M43" s="5" t="s">
        <v>64</v>
      </c>
      <c r="N43" s="5" t="s">
        <v>86</v>
      </c>
      <c r="O43" s="5" t="s">
        <v>87</v>
      </c>
      <c r="P43" s="5" t="s">
        <v>703</v>
      </c>
      <c r="Q43" s="5" t="s">
        <v>152</v>
      </c>
      <c r="R43" s="5"/>
      <c r="S43" s="5">
        <v>730612</v>
      </c>
      <c r="T43" s="7">
        <v>379500</v>
      </c>
      <c r="U43" s="7">
        <v>0</v>
      </c>
      <c r="V43" s="9">
        <v>0</v>
      </c>
      <c r="W43" s="9">
        <v>0</v>
      </c>
      <c r="X43" s="9">
        <v>0</v>
      </c>
      <c r="Y43" s="9">
        <v>0</v>
      </c>
      <c r="Z43" s="9">
        <v>379500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379500</v>
      </c>
      <c r="AH43" s="9">
        <v>0</v>
      </c>
      <c r="AI43" s="9">
        <v>0</v>
      </c>
      <c r="AJ43" s="9">
        <v>0</v>
      </c>
      <c r="AK43" s="7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Y43" s="52">
        <f>+AV43+AT43+AR43+AP43+AN43+AL43+AJ43+AH43+AF43+AD43+AB43+Z43</f>
        <v>379500</v>
      </c>
      <c r="AZ43" s="52">
        <f>+AW43+AU43+AS43+AQ43+AO43+AM43+AK43+AI43+AG43+AE43+AC43+AA43</f>
        <v>379500</v>
      </c>
      <c r="BA43" s="52">
        <f t="shared" si="1"/>
        <v>0</v>
      </c>
      <c r="BB43" s="52">
        <f>+AY43-T43</f>
        <v>0</v>
      </c>
    </row>
    <row r="44" spans="1:54" s="48" customFormat="1" ht="60" customHeight="1" x14ac:dyDescent="0.3">
      <c r="A44" s="2" t="s">
        <v>25</v>
      </c>
      <c r="B44" s="3" t="s">
        <v>402</v>
      </c>
      <c r="C44" s="3" t="s">
        <v>441</v>
      </c>
      <c r="D44" s="3" t="s">
        <v>720</v>
      </c>
      <c r="E44" s="3" t="s">
        <v>438</v>
      </c>
      <c r="F44" s="47">
        <v>1</v>
      </c>
      <c r="G44" s="5" t="s">
        <v>654</v>
      </c>
      <c r="H44" s="28" t="s">
        <v>559</v>
      </c>
      <c r="I44" s="5" t="s">
        <v>147</v>
      </c>
      <c r="J44" s="28" t="s">
        <v>589</v>
      </c>
      <c r="K44" s="5" t="s">
        <v>62</v>
      </c>
      <c r="L44" s="5" t="s">
        <v>63</v>
      </c>
      <c r="M44" s="5" t="s">
        <v>64</v>
      </c>
      <c r="N44" s="5" t="s">
        <v>86</v>
      </c>
      <c r="O44" s="5" t="s">
        <v>87</v>
      </c>
      <c r="P44" s="5" t="s">
        <v>705</v>
      </c>
      <c r="Q44" s="5" t="s">
        <v>152</v>
      </c>
      <c r="R44" s="5"/>
      <c r="S44" s="5">
        <v>730612</v>
      </c>
      <c r="T44" s="7">
        <v>11278.2</v>
      </c>
      <c r="U44" s="7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11278.2</v>
      </c>
      <c r="AC44" s="9">
        <v>0</v>
      </c>
      <c r="AD44" s="9">
        <v>0</v>
      </c>
      <c r="AE44" s="9">
        <v>0</v>
      </c>
      <c r="AF44" s="9">
        <v>0</v>
      </c>
      <c r="AG44" s="9">
        <v>11278.2</v>
      </c>
      <c r="AH44" s="9">
        <v>0</v>
      </c>
      <c r="AI44" s="9">
        <v>0</v>
      </c>
      <c r="AJ44" s="9">
        <v>0</v>
      </c>
      <c r="AK44" s="7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Y44" s="52">
        <f>+AV44+AT44+AR44+AP44+AN44+AL44+AJ44+AH44+AF44+AD44+AB44+Z44</f>
        <v>11278.2</v>
      </c>
      <c r="AZ44" s="52">
        <f>+AW44+AU44+AS44+AQ44+AO44+AM44+AK44+AI44+AG44+AE44+AC44+AA44</f>
        <v>11278.2</v>
      </c>
      <c r="BA44" s="52">
        <f t="shared" si="1"/>
        <v>0</v>
      </c>
      <c r="BB44" s="52">
        <f>+AY44-T44</f>
        <v>0</v>
      </c>
    </row>
    <row r="45" spans="1:54" s="48" customFormat="1" ht="60" customHeight="1" x14ac:dyDescent="0.3">
      <c r="A45" s="2" t="s">
        <v>25</v>
      </c>
      <c r="B45" s="3" t="s">
        <v>402</v>
      </c>
      <c r="C45" s="3" t="s">
        <v>441</v>
      </c>
      <c r="D45" s="3" t="s">
        <v>720</v>
      </c>
      <c r="E45" s="3" t="s">
        <v>438</v>
      </c>
      <c r="F45" s="47">
        <v>1</v>
      </c>
      <c r="G45" s="5" t="s">
        <v>654</v>
      </c>
      <c r="H45" s="28" t="s">
        <v>559</v>
      </c>
      <c r="I45" s="5" t="s">
        <v>147</v>
      </c>
      <c r="J45" s="28" t="s">
        <v>590</v>
      </c>
      <c r="K45" s="5" t="s">
        <v>62</v>
      </c>
      <c r="L45" s="5" t="s">
        <v>63</v>
      </c>
      <c r="M45" s="5" t="s">
        <v>64</v>
      </c>
      <c r="N45" s="5" t="s">
        <v>86</v>
      </c>
      <c r="O45" s="5" t="s">
        <v>87</v>
      </c>
      <c r="P45" s="5" t="s">
        <v>706</v>
      </c>
      <c r="Q45" s="5" t="s">
        <v>152</v>
      </c>
      <c r="R45" s="5"/>
      <c r="S45" s="5">
        <v>730612</v>
      </c>
      <c r="T45" s="7">
        <v>39500</v>
      </c>
      <c r="U45" s="7">
        <v>0</v>
      </c>
      <c r="V45" s="9">
        <v>0</v>
      </c>
      <c r="W45" s="9">
        <v>0</v>
      </c>
      <c r="X45" s="9">
        <v>0</v>
      </c>
      <c r="Y45" s="9">
        <v>0</v>
      </c>
      <c r="Z45" s="9">
        <v>39500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39500</v>
      </c>
      <c r="AH45" s="9">
        <v>0</v>
      </c>
      <c r="AI45" s="9">
        <v>0</v>
      </c>
      <c r="AJ45" s="9">
        <v>0</v>
      </c>
      <c r="AK45" s="7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Y45" s="52">
        <f>+AV45+AT45+AR45+AP45+AN45+AL45+AJ45+AH45+AF45+AD45+AB45+Z45</f>
        <v>39500</v>
      </c>
      <c r="AZ45" s="52">
        <f>+AW45+AU45+AS45+AQ45+AO45+AM45+AK45+AI45+AG45+AE45+AC45+AA45</f>
        <v>39500</v>
      </c>
      <c r="BA45" s="52">
        <f t="shared" si="1"/>
        <v>0</v>
      </c>
      <c r="BB45" s="52">
        <f>+AY45-T45</f>
        <v>0</v>
      </c>
    </row>
    <row r="46" spans="1:54" s="48" customFormat="1" ht="60" customHeight="1" x14ac:dyDescent="0.3">
      <c r="A46" s="2" t="s">
        <v>25</v>
      </c>
      <c r="B46" s="3" t="s">
        <v>402</v>
      </c>
      <c r="C46" s="3" t="s">
        <v>441</v>
      </c>
      <c r="D46" s="3" t="s">
        <v>720</v>
      </c>
      <c r="E46" s="3" t="s">
        <v>438</v>
      </c>
      <c r="F46" s="47">
        <v>1</v>
      </c>
      <c r="G46" s="5" t="s">
        <v>654</v>
      </c>
      <c r="H46" s="28" t="s">
        <v>559</v>
      </c>
      <c r="I46" s="5" t="s">
        <v>147</v>
      </c>
      <c r="J46" s="28" t="s">
        <v>591</v>
      </c>
      <c r="K46" s="5" t="s">
        <v>62</v>
      </c>
      <c r="L46" s="5" t="s">
        <v>63</v>
      </c>
      <c r="M46" s="5" t="s">
        <v>64</v>
      </c>
      <c r="N46" s="5" t="s">
        <v>86</v>
      </c>
      <c r="O46" s="5" t="s">
        <v>87</v>
      </c>
      <c r="P46" s="5" t="s">
        <v>707</v>
      </c>
      <c r="Q46" s="5" t="s">
        <v>152</v>
      </c>
      <c r="R46" s="5"/>
      <c r="S46" s="5">
        <v>730612</v>
      </c>
      <c r="T46" s="7">
        <v>99000</v>
      </c>
      <c r="U46" s="7">
        <v>0</v>
      </c>
      <c r="V46" s="9">
        <v>0</v>
      </c>
      <c r="W46" s="9">
        <v>0</v>
      </c>
      <c r="X46" s="9">
        <v>0</v>
      </c>
      <c r="Y46" s="9">
        <v>0</v>
      </c>
      <c r="Z46" s="9">
        <v>99000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99000</v>
      </c>
      <c r="AH46" s="9">
        <v>0</v>
      </c>
      <c r="AI46" s="9">
        <v>0</v>
      </c>
      <c r="AJ46" s="9">
        <v>0</v>
      </c>
      <c r="AK46" s="7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Y46" s="52">
        <f>+AV46+AT46+AR46+AP46+AN46+AL46+AJ46+AH46+AF46+AD46+AB46+Z46</f>
        <v>99000</v>
      </c>
      <c r="AZ46" s="52">
        <f>+AW46+AU46+AS46+AQ46+AO46+AM46+AK46+AI46+AG46+AE46+AC46+AA46</f>
        <v>99000</v>
      </c>
      <c r="BA46" s="52">
        <f t="shared" si="1"/>
        <v>0</v>
      </c>
      <c r="BB46" s="52">
        <f>+AY46-T46</f>
        <v>0</v>
      </c>
    </row>
    <row r="47" spans="1:54" s="48" customFormat="1" ht="60" customHeight="1" x14ac:dyDescent="0.3">
      <c r="A47" s="2" t="s">
        <v>25</v>
      </c>
      <c r="B47" s="3" t="s">
        <v>402</v>
      </c>
      <c r="C47" s="3" t="s">
        <v>441</v>
      </c>
      <c r="D47" s="3" t="s">
        <v>720</v>
      </c>
      <c r="E47" s="3" t="s">
        <v>438</v>
      </c>
      <c r="F47" s="47">
        <v>1</v>
      </c>
      <c r="G47" s="5" t="s">
        <v>654</v>
      </c>
      <c r="H47" s="28" t="s">
        <v>559</v>
      </c>
      <c r="I47" s="5" t="s">
        <v>147</v>
      </c>
      <c r="J47" s="28" t="s">
        <v>592</v>
      </c>
      <c r="K47" s="5" t="s">
        <v>62</v>
      </c>
      <c r="L47" s="5" t="s">
        <v>63</v>
      </c>
      <c r="M47" s="5" t="s">
        <v>64</v>
      </c>
      <c r="N47" s="5" t="s">
        <v>86</v>
      </c>
      <c r="O47" s="5" t="s">
        <v>87</v>
      </c>
      <c r="P47" s="5" t="s">
        <v>708</v>
      </c>
      <c r="Q47" s="5" t="s">
        <v>152</v>
      </c>
      <c r="R47" s="5"/>
      <c r="S47" s="5">
        <v>730612</v>
      </c>
      <c r="T47" s="7">
        <v>49999</v>
      </c>
      <c r="U47" s="7">
        <v>0</v>
      </c>
      <c r="V47" s="9">
        <v>0</v>
      </c>
      <c r="W47" s="9">
        <v>0</v>
      </c>
      <c r="X47" s="9">
        <v>0</v>
      </c>
      <c r="Y47" s="9">
        <v>0</v>
      </c>
      <c r="Z47" s="9">
        <v>49999</v>
      </c>
      <c r="AA47" s="9">
        <v>49999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7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Y47" s="52">
        <f>+AV47+AT47+AR47+AP47+AN47+AL47+AJ47+AH47+AF47+AD47+AB47+Z47</f>
        <v>49999</v>
      </c>
      <c r="AZ47" s="52">
        <f>+AW47+AU47+AS47+AQ47+AO47+AM47+AK47+AI47+AG47+AE47+AC47+AA47</f>
        <v>49999</v>
      </c>
      <c r="BA47" s="52">
        <f t="shared" si="1"/>
        <v>0</v>
      </c>
      <c r="BB47" s="52">
        <f>+AY47-T47</f>
        <v>0</v>
      </c>
    </row>
    <row r="48" spans="1:54" s="48" customFormat="1" ht="60" customHeight="1" x14ac:dyDescent="0.3">
      <c r="A48" s="2" t="s">
        <v>25</v>
      </c>
      <c r="B48" s="3" t="s">
        <v>402</v>
      </c>
      <c r="C48" s="3" t="s">
        <v>441</v>
      </c>
      <c r="D48" s="3" t="s">
        <v>720</v>
      </c>
      <c r="E48" s="3" t="s">
        <v>438</v>
      </c>
      <c r="F48" s="47">
        <v>1</v>
      </c>
      <c r="G48" s="5" t="s">
        <v>654</v>
      </c>
      <c r="H48" s="28" t="s">
        <v>559</v>
      </c>
      <c r="I48" s="5" t="s">
        <v>147</v>
      </c>
      <c r="J48" s="28" t="s">
        <v>593</v>
      </c>
      <c r="K48" s="5" t="s">
        <v>62</v>
      </c>
      <c r="L48" s="5" t="s">
        <v>63</v>
      </c>
      <c r="M48" s="5" t="s">
        <v>64</v>
      </c>
      <c r="N48" s="5" t="s">
        <v>86</v>
      </c>
      <c r="O48" s="5" t="s">
        <v>87</v>
      </c>
      <c r="P48" s="5" t="s">
        <v>709</v>
      </c>
      <c r="Q48" s="5" t="s">
        <v>152</v>
      </c>
      <c r="R48" s="5"/>
      <c r="S48" s="5">
        <v>730612</v>
      </c>
      <c r="T48" s="7">
        <v>91223.45</v>
      </c>
      <c r="U48" s="7">
        <v>0</v>
      </c>
      <c r="V48" s="9">
        <v>0</v>
      </c>
      <c r="W48" s="9">
        <v>0</v>
      </c>
      <c r="X48" s="9">
        <v>0</v>
      </c>
      <c r="Y48" s="9">
        <v>0</v>
      </c>
      <c r="Z48" s="9">
        <v>91223.45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7">
        <v>0</v>
      </c>
      <c r="AL48" s="9">
        <v>0</v>
      </c>
      <c r="AM48" s="9">
        <v>91223.45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Y48" s="52">
        <f>+AV48+AT48+AR48+AP48+AN48+AL48+AJ48+AH48+AF48+AD48+AB48+Z48</f>
        <v>91223.45</v>
      </c>
      <c r="AZ48" s="52">
        <f>+AW48+AU48+AS48+AQ48+AO48+AM48+AK48+AI48+AG48+AE48+AC48+AA48</f>
        <v>91223.45</v>
      </c>
      <c r="BA48" s="52">
        <f t="shared" si="1"/>
        <v>0</v>
      </c>
      <c r="BB48" s="52">
        <f>+AY48-T48</f>
        <v>0</v>
      </c>
    </row>
    <row r="49" spans="1:54" s="48" customFormat="1" ht="60" customHeight="1" x14ac:dyDescent="0.3">
      <c r="A49" s="2" t="s">
        <v>25</v>
      </c>
      <c r="B49" s="3" t="s">
        <v>402</v>
      </c>
      <c r="C49" s="3" t="s">
        <v>439</v>
      </c>
      <c r="D49" s="3" t="s">
        <v>720</v>
      </c>
      <c r="E49" s="3" t="s">
        <v>719</v>
      </c>
      <c r="F49" s="47">
        <v>0.95</v>
      </c>
      <c r="G49" s="5" t="s">
        <v>654</v>
      </c>
      <c r="H49" s="28" t="s">
        <v>148</v>
      </c>
      <c r="I49" s="5" t="s">
        <v>147</v>
      </c>
      <c r="J49" s="28" t="s">
        <v>186</v>
      </c>
      <c r="K49" s="5" t="s">
        <v>62</v>
      </c>
      <c r="L49" s="5" t="s">
        <v>63</v>
      </c>
      <c r="M49" s="5" t="s">
        <v>64</v>
      </c>
      <c r="N49" s="5" t="s">
        <v>151</v>
      </c>
      <c r="O49" s="5" t="s">
        <v>91</v>
      </c>
      <c r="P49" s="5" t="s">
        <v>705</v>
      </c>
      <c r="Q49" s="5" t="s">
        <v>152</v>
      </c>
      <c r="R49" s="5"/>
      <c r="S49" s="5">
        <v>730612</v>
      </c>
      <c r="T49" s="7">
        <v>4800</v>
      </c>
      <c r="U49" s="7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4800</v>
      </c>
      <c r="AI49" s="9">
        <v>0</v>
      </c>
      <c r="AJ49" s="9">
        <v>0</v>
      </c>
      <c r="AK49" s="7">
        <v>4800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Y49" s="52">
        <f>+AV49+AT49+AR49+AP49+AN49+AL49+AJ49+AH49+AF49+AD49+AB49+Z49</f>
        <v>4800</v>
      </c>
      <c r="AZ49" s="52">
        <f>+AW49+AU49+AS49+AQ49+AO49+AM49+AK49+AI49+AG49+AE49+AC49+AA49</f>
        <v>4800</v>
      </c>
      <c r="BA49" s="52">
        <f t="shared" si="1"/>
        <v>0</v>
      </c>
      <c r="BB49" s="52">
        <f>+AY49-T49</f>
        <v>0</v>
      </c>
    </row>
    <row r="50" spans="1:54" s="48" customFormat="1" ht="60" customHeight="1" x14ac:dyDescent="0.3">
      <c r="A50" s="2" t="s">
        <v>25</v>
      </c>
      <c r="B50" s="3" t="s">
        <v>402</v>
      </c>
      <c r="C50" s="3" t="s">
        <v>439</v>
      </c>
      <c r="D50" s="3" t="s">
        <v>720</v>
      </c>
      <c r="E50" s="3" t="s">
        <v>719</v>
      </c>
      <c r="F50" s="47">
        <v>0.95</v>
      </c>
      <c r="G50" s="5" t="s">
        <v>654</v>
      </c>
      <c r="H50" s="28" t="s">
        <v>148</v>
      </c>
      <c r="I50" s="5" t="s">
        <v>147</v>
      </c>
      <c r="J50" s="28" t="s">
        <v>187</v>
      </c>
      <c r="K50" s="5" t="s">
        <v>62</v>
      </c>
      <c r="L50" s="5" t="s">
        <v>63</v>
      </c>
      <c r="M50" s="5" t="s">
        <v>64</v>
      </c>
      <c r="N50" s="5" t="s">
        <v>151</v>
      </c>
      <c r="O50" s="5" t="s">
        <v>91</v>
      </c>
      <c r="P50" s="5" t="s">
        <v>706</v>
      </c>
      <c r="Q50" s="5" t="s">
        <v>152</v>
      </c>
      <c r="R50" s="5"/>
      <c r="S50" s="5">
        <v>730612</v>
      </c>
      <c r="T50" s="7">
        <v>3950</v>
      </c>
      <c r="U50" s="7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3950</v>
      </c>
      <c r="AI50" s="9">
        <v>0</v>
      </c>
      <c r="AJ50" s="9">
        <v>0</v>
      </c>
      <c r="AK50" s="7">
        <v>3950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Y50" s="52">
        <f>+AV50+AT50+AR50+AP50+AN50+AL50+AJ50+AH50+AF50+AD50+AB50+Z50</f>
        <v>3950</v>
      </c>
      <c r="AZ50" s="52">
        <f>+AW50+AU50+AS50+AQ50+AO50+AM50+AK50+AI50+AG50+AE50+AC50+AA50</f>
        <v>3950</v>
      </c>
      <c r="BA50" s="52">
        <f t="shared" si="1"/>
        <v>0</v>
      </c>
      <c r="BB50" s="52">
        <f>+AY50-T50</f>
        <v>0</v>
      </c>
    </row>
    <row r="51" spans="1:54" s="48" customFormat="1" ht="60" customHeight="1" x14ac:dyDescent="0.3">
      <c r="A51" s="2" t="s">
        <v>25</v>
      </c>
      <c r="B51" s="3" t="s">
        <v>402</v>
      </c>
      <c r="C51" s="3" t="s">
        <v>439</v>
      </c>
      <c r="D51" s="3" t="s">
        <v>720</v>
      </c>
      <c r="E51" s="3" t="s">
        <v>719</v>
      </c>
      <c r="F51" s="47">
        <v>0.95</v>
      </c>
      <c r="G51" s="5" t="s">
        <v>654</v>
      </c>
      <c r="H51" s="28" t="s">
        <v>148</v>
      </c>
      <c r="I51" s="5" t="s">
        <v>147</v>
      </c>
      <c r="J51" s="28" t="s">
        <v>601</v>
      </c>
      <c r="K51" s="5" t="s">
        <v>62</v>
      </c>
      <c r="L51" s="5" t="s">
        <v>63</v>
      </c>
      <c r="M51" s="5" t="s">
        <v>64</v>
      </c>
      <c r="N51" s="5" t="s">
        <v>151</v>
      </c>
      <c r="O51" s="5" t="s">
        <v>91</v>
      </c>
      <c r="P51" s="5" t="s">
        <v>707</v>
      </c>
      <c r="Q51" s="5" t="s">
        <v>152</v>
      </c>
      <c r="R51" s="5"/>
      <c r="S51" s="5">
        <v>730612</v>
      </c>
      <c r="T51" s="7">
        <v>6720</v>
      </c>
      <c r="U51" s="7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6720</v>
      </c>
      <c r="AI51" s="9">
        <v>0</v>
      </c>
      <c r="AJ51" s="9">
        <v>0</v>
      </c>
      <c r="AK51" s="7">
        <v>6720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Y51" s="52">
        <f>+AV51+AT51+AR51+AP51+AN51+AL51+AJ51+AH51+AF51+AD51+AB51+Z51</f>
        <v>6720</v>
      </c>
      <c r="AZ51" s="52">
        <f>+AW51+AU51+AS51+AQ51+AO51+AM51+AK51+AI51+AG51+AE51+AC51+AA51</f>
        <v>6720</v>
      </c>
      <c r="BA51" s="52">
        <f t="shared" si="1"/>
        <v>0</v>
      </c>
      <c r="BB51" s="52">
        <f>+AY51-T51</f>
        <v>0</v>
      </c>
    </row>
    <row r="52" spans="1:54" s="48" customFormat="1" ht="60" customHeight="1" x14ac:dyDescent="0.3">
      <c r="A52" s="2" t="s">
        <v>25</v>
      </c>
      <c r="B52" s="3" t="s">
        <v>402</v>
      </c>
      <c r="C52" s="3" t="s">
        <v>439</v>
      </c>
      <c r="D52" s="3" t="s">
        <v>720</v>
      </c>
      <c r="E52" s="3" t="s">
        <v>719</v>
      </c>
      <c r="F52" s="47">
        <v>0.95</v>
      </c>
      <c r="G52" s="5" t="s">
        <v>654</v>
      </c>
      <c r="H52" s="28" t="s">
        <v>148</v>
      </c>
      <c r="I52" s="5" t="s">
        <v>147</v>
      </c>
      <c r="J52" s="28" t="s">
        <v>188</v>
      </c>
      <c r="K52" s="5" t="s">
        <v>62</v>
      </c>
      <c r="L52" s="5" t="s">
        <v>63</v>
      </c>
      <c r="M52" s="5" t="s">
        <v>64</v>
      </c>
      <c r="N52" s="5" t="s">
        <v>151</v>
      </c>
      <c r="O52" s="5" t="s">
        <v>91</v>
      </c>
      <c r="P52" s="5" t="s">
        <v>708</v>
      </c>
      <c r="Q52" s="5" t="s">
        <v>152</v>
      </c>
      <c r="R52" s="5"/>
      <c r="S52" s="5">
        <v>730612</v>
      </c>
      <c r="T52" s="7">
        <v>30000</v>
      </c>
      <c r="U52" s="7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30000</v>
      </c>
      <c r="AC52" s="9">
        <v>0</v>
      </c>
      <c r="AD52" s="9">
        <v>0</v>
      </c>
      <c r="AE52" s="9">
        <v>30000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7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Y52" s="52">
        <f>+AV52+AT52+AR52+AP52+AN52+AL52+AJ52+AH52+AF52+AD52+AB52+Z52</f>
        <v>30000</v>
      </c>
      <c r="AZ52" s="52">
        <f>+AW52+AU52+AS52+AQ52+AO52+AM52+AK52+AI52+AG52+AE52+AC52+AA52</f>
        <v>30000</v>
      </c>
      <c r="BA52" s="52">
        <f t="shared" si="1"/>
        <v>0</v>
      </c>
      <c r="BB52" s="52">
        <f>+AY52-T52</f>
        <v>0</v>
      </c>
    </row>
    <row r="53" spans="1:54" s="48" customFormat="1" ht="60" customHeight="1" x14ac:dyDescent="0.3">
      <c r="A53" s="2" t="s">
        <v>25</v>
      </c>
      <c r="B53" s="3" t="s">
        <v>402</v>
      </c>
      <c r="C53" s="3" t="s">
        <v>439</v>
      </c>
      <c r="D53" s="3" t="s">
        <v>720</v>
      </c>
      <c r="E53" s="3" t="s">
        <v>719</v>
      </c>
      <c r="F53" s="47">
        <v>0.95</v>
      </c>
      <c r="G53" s="5" t="s">
        <v>654</v>
      </c>
      <c r="H53" s="28" t="s">
        <v>148</v>
      </c>
      <c r="I53" s="5" t="s">
        <v>147</v>
      </c>
      <c r="J53" s="28" t="s">
        <v>189</v>
      </c>
      <c r="K53" s="5" t="s">
        <v>62</v>
      </c>
      <c r="L53" s="5" t="s">
        <v>63</v>
      </c>
      <c r="M53" s="5" t="s">
        <v>64</v>
      </c>
      <c r="N53" s="5" t="s">
        <v>151</v>
      </c>
      <c r="O53" s="5" t="s">
        <v>91</v>
      </c>
      <c r="P53" s="5" t="s">
        <v>709</v>
      </c>
      <c r="Q53" s="5" t="s">
        <v>152</v>
      </c>
      <c r="R53" s="5"/>
      <c r="S53" s="5">
        <v>730612</v>
      </c>
      <c r="T53" s="7">
        <v>7500</v>
      </c>
      <c r="U53" s="7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7500</v>
      </c>
      <c r="AE53" s="9">
        <v>0</v>
      </c>
      <c r="AF53" s="9">
        <v>0</v>
      </c>
      <c r="AG53" s="9">
        <v>7500</v>
      </c>
      <c r="AH53" s="9">
        <v>0</v>
      </c>
      <c r="AI53" s="9">
        <v>0</v>
      </c>
      <c r="AJ53" s="9">
        <v>0</v>
      </c>
      <c r="AK53" s="7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Y53" s="52">
        <f>+AV53+AT53+AR53+AP53+AN53+AL53+AJ53+AH53+AF53+AD53+AB53+Z53</f>
        <v>7500</v>
      </c>
      <c r="AZ53" s="52">
        <f>+AW53+AU53+AS53+AQ53+AO53+AM53+AK53+AI53+AG53+AE53+AC53+AA53</f>
        <v>7500</v>
      </c>
      <c r="BA53" s="52">
        <f t="shared" si="1"/>
        <v>0</v>
      </c>
      <c r="BB53" s="52">
        <f>+AY53-T53</f>
        <v>0</v>
      </c>
    </row>
    <row r="54" spans="1:54" s="48" customFormat="1" ht="60" customHeight="1" x14ac:dyDescent="0.3">
      <c r="A54" s="2" t="s">
        <v>25</v>
      </c>
      <c r="B54" s="3" t="s">
        <v>402</v>
      </c>
      <c r="C54" s="3" t="s">
        <v>439</v>
      </c>
      <c r="D54" s="3" t="s">
        <v>720</v>
      </c>
      <c r="E54" s="3" t="s">
        <v>719</v>
      </c>
      <c r="F54" s="47">
        <v>0.95</v>
      </c>
      <c r="G54" s="5" t="s">
        <v>654</v>
      </c>
      <c r="H54" s="28" t="s">
        <v>148</v>
      </c>
      <c r="I54" s="5" t="s">
        <v>147</v>
      </c>
      <c r="J54" s="28" t="s">
        <v>190</v>
      </c>
      <c r="K54" s="5" t="s">
        <v>62</v>
      </c>
      <c r="L54" s="5" t="s">
        <v>63</v>
      </c>
      <c r="M54" s="5" t="s">
        <v>64</v>
      </c>
      <c r="N54" s="5" t="s">
        <v>151</v>
      </c>
      <c r="O54" s="5" t="s">
        <v>91</v>
      </c>
      <c r="P54" s="5" t="s">
        <v>818</v>
      </c>
      <c r="Q54" s="5" t="s">
        <v>152</v>
      </c>
      <c r="R54" s="5"/>
      <c r="S54" s="5">
        <v>730612</v>
      </c>
      <c r="T54" s="7">
        <v>3780</v>
      </c>
      <c r="U54" s="7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3780</v>
      </c>
      <c r="AI54" s="9">
        <v>0</v>
      </c>
      <c r="AJ54" s="9">
        <v>0</v>
      </c>
      <c r="AK54" s="7">
        <v>3780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Y54" s="52">
        <f>+AV54+AT54+AR54+AP54+AN54+AL54+AJ54+AH54+AF54+AD54+AB54+Z54</f>
        <v>3780</v>
      </c>
      <c r="AZ54" s="52">
        <f>+AW54+AU54+AS54+AQ54+AO54+AM54+AK54+AI54+AG54+AE54+AC54+AA54</f>
        <v>3780</v>
      </c>
      <c r="BA54" s="52">
        <f t="shared" si="1"/>
        <v>0</v>
      </c>
      <c r="BB54" s="52">
        <f>+AY54-T54</f>
        <v>0</v>
      </c>
    </row>
    <row r="55" spans="1:54" s="48" customFormat="1" ht="60" customHeight="1" x14ac:dyDescent="0.3">
      <c r="A55" s="2" t="s">
        <v>25</v>
      </c>
      <c r="B55" s="3" t="s">
        <v>402</v>
      </c>
      <c r="C55" s="3" t="s">
        <v>439</v>
      </c>
      <c r="D55" s="3" t="s">
        <v>720</v>
      </c>
      <c r="E55" s="3" t="s">
        <v>719</v>
      </c>
      <c r="F55" s="47">
        <v>0.95</v>
      </c>
      <c r="G55" s="5" t="s">
        <v>654</v>
      </c>
      <c r="H55" s="28" t="s">
        <v>148</v>
      </c>
      <c r="I55" s="5" t="s">
        <v>147</v>
      </c>
      <c r="J55" s="28" t="s">
        <v>191</v>
      </c>
      <c r="K55" s="5" t="s">
        <v>62</v>
      </c>
      <c r="L55" s="5" t="s">
        <v>63</v>
      </c>
      <c r="M55" s="5" t="s">
        <v>64</v>
      </c>
      <c r="N55" s="5" t="s">
        <v>151</v>
      </c>
      <c r="O55" s="5" t="s">
        <v>91</v>
      </c>
      <c r="P55" s="5" t="s">
        <v>819</v>
      </c>
      <c r="Q55" s="5" t="s">
        <v>152</v>
      </c>
      <c r="R55" s="5"/>
      <c r="S55" s="5">
        <v>730612</v>
      </c>
      <c r="T55" s="7">
        <v>20000</v>
      </c>
      <c r="U55" s="7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20000</v>
      </c>
      <c r="AI55" s="9">
        <v>0</v>
      </c>
      <c r="AJ55" s="9">
        <v>0</v>
      </c>
      <c r="AK55" s="7">
        <v>20000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Y55" s="52">
        <f>+AV55+AT55+AR55+AP55+AN55+AL55+AJ55+AH55+AF55+AD55+AB55+Z55</f>
        <v>20000</v>
      </c>
      <c r="AZ55" s="52">
        <f>+AW55+AU55+AS55+AQ55+AO55+AM55+AK55+AI55+AG55+AE55+AC55+AA55</f>
        <v>20000</v>
      </c>
      <c r="BA55" s="52">
        <f t="shared" si="1"/>
        <v>0</v>
      </c>
      <c r="BB55" s="52">
        <f>+AY55-T55</f>
        <v>0</v>
      </c>
    </row>
    <row r="56" spans="1:54" s="48" customFormat="1" ht="60" customHeight="1" x14ac:dyDescent="0.3">
      <c r="A56" s="2" t="s">
        <v>25</v>
      </c>
      <c r="B56" s="3" t="s">
        <v>402</v>
      </c>
      <c r="C56" s="3" t="s">
        <v>439</v>
      </c>
      <c r="D56" s="3" t="s">
        <v>720</v>
      </c>
      <c r="E56" s="3" t="s">
        <v>719</v>
      </c>
      <c r="F56" s="47">
        <v>0.95</v>
      </c>
      <c r="G56" s="5" t="s">
        <v>654</v>
      </c>
      <c r="H56" s="28" t="s">
        <v>148</v>
      </c>
      <c r="I56" s="5" t="s">
        <v>147</v>
      </c>
      <c r="J56" s="28" t="s">
        <v>192</v>
      </c>
      <c r="K56" s="5" t="s">
        <v>62</v>
      </c>
      <c r="L56" s="5" t="s">
        <v>63</v>
      </c>
      <c r="M56" s="5" t="s">
        <v>64</v>
      </c>
      <c r="N56" s="5" t="s">
        <v>151</v>
      </c>
      <c r="O56" s="5" t="s">
        <v>91</v>
      </c>
      <c r="P56" s="5" t="s">
        <v>820</v>
      </c>
      <c r="Q56" s="5" t="s">
        <v>152</v>
      </c>
      <c r="R56" s="5"/>
      <c r="S56" s="5">
        <v>730612</v>
      </c>
      <c r="T56" s="7">
        <v>30000</v>
      </c>
      <c r="U56" s="7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30000</v>
      </c>
      <c r="AK56" s="7">
        <v>0</v>
      </c>
      <c r="AL56" s="9">
        <v>0</v>
      </c>
      <c r="AM56" s="9">
        <v>30000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Y56" s="52">
        <f>+AV56+AT56+AR56+AP56+AN56+AL56+AJ56+AH56+AF56+AD56+AB56+Z56</f>
        <v>30000</v>
      </c>
      <c r="AZ56" s="52">
        <f>+AW56+AU56+AS56+AQ56+AO56+AM56+AK56+AI56+AG56+AE56+AC56+AA56</f>
        <v>30000</v>
      </c>
      <c r="BA56" s="52">
        <f t="shared" si="1"/>
        <v>0</v>
      </c>
      <c r="BB56" s="52">
        <f>+AY56-T56</f>
        <v>0</v>
      </c>
    </row>
    <row r="57" spans="1:54" s="48" customFormat="1" ht="60" customHeight="1" x14ac:dyDescent="0.3">
      <c r="A57" s="2" t="s">
        <v>25</v>
      </c>
      <c r="B57" s="3" t="s">
        <v>402</v>
      </c>
      <c r="C57" s="3" t="s">
        <v>439</v>
      </c>
      <c r="D57" s="3" t="s">
        <v>720</v>
      </c>
      <c r="E57" s="3" t="s">
        <v>719</v>
      </c>
      <c r="F57" s="47">
        <v>0.95</v>
      </c>
      <c r="G57" s="5" t="s">
        <v>654</v>
      </c>
      <c r="H57" s="28" t="s">
        <v>148</v>
      </c>
      <c r="I57" s="5" t="s">
        <v>147</v>
      </c>
      <c r="J57" s="28" t="s">
        <v>602</v>
      </c>
      <c r="K57" s="5" t="s">
        <v>62</v>
      </c>
      <c r="L57" s="5" t="s">
        <v>63</v>
      </c>
      <c r="M57" s="5" t="s">
        <v>64</v>
      </c>
      <c r="N57" s="5" t="s">
        <v>151</v>
      </c>
      <c r="O57" s="5" t="s">
        <v>91</v>
      </c>
      <c r="P57" s="5" t="s">
        <v>821</v>
      </c>
      <c r="Q57" s="5" t="s">
        <v>152</v>
      </c>
      <c r="R57" s="5"/>
      <c r="S57" s="5">
        <v>730612</v>
      </c>
      <c r="T57" s="7">
        <v>50000</v>
      </c>
      <c r="U57" s="7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50000</v>
      </c>
      <c r="AI57" s="9">
        <v>0</v>
      </c>
      <c r="AJ57" s="9">
        <v>0</v>
      </c>
      <c r="AK57" s="7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50000</v>
      </c>
      <c r="AY57" s="52">
        <f>+AV57+AT57+AR57+AP57+AN57+AL57+AJ57+AH57+AF57+AD57+AB57+Z57</f>
        <v>50000</v>
      </c>
      <c r="AZ57" s="52">
        <f>+AW57+AU57+AS57+AQ57+AO57+AM57+AK57+AI57+AG57+AE57+AC57+AA57</f>
        <v>50000</v>
      </c>
      <c r="BA57" s="52">
        <f t="shared" si="1"/>
        <v>0</v>
      </c>
      <c r="BB57" s="52">
        <f>+AY57-T57</f>
        <v>0</v>
      </c>
    </row>
    <row r="58" spans="1:54" s="48" customFormat="1" ht="60" customHeight="1" x14ac:dyDescent="0.3">
      <c r="A58" s="2" t="s">
        <v>25</v>
      </c>
      <c r="B58" s="3" t="s">
        <v>402</v>
      </c>
      <c r="C58" s="3" t="s">
        <v>439</v>
      </c>
      <c r="D58" s="3" t="s">
        <v>720</v>
      </c>
      <c r="E58" s="3" t="s">
        <v>719</v>
      </c>
      <c r="F58" s="47">
        <v>0.95</v>
      </c>
      <c r="G58" s="5" t="s">
        <v>654</v>
      </c>
      <c r="H58" s="28" t="s">
        <v>148</v>
      </c>
      <c r="I58" s="5" t="s">
        <v>147</v>
      </c>
      <c r="J58" s="28" t="s">
        <v>675</v>
      </c>
      <c r="K58" s="5" t="s">
        <v>62</v>
      </c>
      <c r="L58" s="5" t="s">
        <v>63</v>
      </c>
      <c r="M58" s="5" t="s">
        <v>64</v>
      </c>
      <c r="N58" s="5" t="s">
        <v>151</v>
      </c>
      <c r="O58" s="5" t="s">
        <v>91</v>
      </c>
      <c r="P58" s="5" t="s">
        <v>822</v>
      </c>
      <c r="Q58" s="5" t="s">
        <v>152</v>
      </c>
      <c r="R58" s="5"/>
      <c r="S58" s="5">
        <v>730612</v>
      </c>
      <c r="T58" s="7">
        <v>10357.58</v>
      </c>
      <c r="U58" s="7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10357.58</v>
      </c>
      <c r="AK58" s="7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10357.58</v>
      </c>
      <c r="AT58" s="9">
        <v>0</v>
      </c>
      <c r="AU58" s="9">
        <v>0</v>
      </c>
      <c r="AV58" s="9">
        <v>0</v>
      </c>
      <c r="AW58" s="9">
        <v>0</v>
      </c>
      <c r="AY58" s="52">
        <f>+AV58+AT58+AR58+AP58+AN58+AL58+AJ58+AH58+AF58+AD58+AB58+Z58</f>
        <v>10357.58</v>
      </c>
      <c r="AZ58" s="52">
        <f>+AW58+AU58+AS58+AQ58+AO58+AM58+AK58+AI58+AG58+AE58+AC58+AA58</f>
        <v>10357.58</v>
      </c>
      <c r="BA58" s="52">
        <f t="shared" si="1"/>
        <v>0</v>
      </c>
      <c r="BB58" s="52">
        <f>+AY58-T58</f>
        <v>0</v>
      </c>
    </row>
    <row r="59" spans="1:54" s="48" customFormat="1" ht="60" customHeight="1" x14ac:dyDescent="0.3">
      <c r="A59" s="2" t="s">
        <v>25</v>
      </c>
      <c r="B59" s="3" t="s">
        <v>402</v>
      </c>
      <c r="C59" s="3" t="s">
        <v>439</v>
      </c>
      <c r="D59" s="3" t="s">
        <v>720</v>
      </c>
      <c r="E59" s="3" t="s">
        <v>719</v>
      </c>
      <c r="F59" s="47">
        <v>0.95</v>
      </c>
      <c r="G59" s="5" t="s">
        <v>654</v>
      </c>
      <c r="H59" s="28" t="s">
        <v>148</v>
      </c>
      <c r="I59" s="5" t="s">
        <v>147</v>
      </c>
      <c r="J59" s="28" t="s">
        <v>817</v>
      </c>
      <c r="K59" s="5" t="s">
        <v>62</v>
      </c>
      <c r="L59" s="5" t="s">
        <v>63</v>
      </c>
      <c r="M59" s="5" t="s">
        <v>64</v>
      </c>
      <c r="N59" s="5" t="s">
        <v>151</v>
      </c>
      <c r="O59" s="5" t="s">
        <v>91</v>
      </c>
      <c r="P59" s="5" t="s">
        <v>823</v>
      </c>
      <c r="Q59" s="5" t="s">
        <v>152</v>
      </c>
      <c r="R59" s="5"/>
      <c r="S59" s="5">
        <v>730612</v>
      </c>
      <c r="T59" s="7">
        <v>219856</v>
      </c>
      <c r="U59" s="7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219856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7">
        <v>219856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Y59" s="52">
        <f>+AV59+AT59+AR59+AP59+AN59+AL59+AJ59+AH59+AF59+AD59+AB59+Z59</f>
        <v>219856</v>
      </c>
      <c r="AZ59" s="52">
        <f>+AW59+AU59+AS59+AQ59+AO59+AM59+AK59+AI59+AG59+AE59+AC59+AA59</f>
        <v>219856</v>
      </c>
      <c r="BA59" s="52">
        <f t="shared" si="1"/>
        <v>0</v>
      </c>
      <c r="BB59" s="52">
        <f>+AY59-T59</f>
        <v>0</v>
      </c>
    </row>
    <row r="60" spans="1:54" s="48" customFormat="1" ht="60" customHeight="1" x14ac:dyDescent="0.3">
      <c r="A60" s="2" t="s">
        <v>25</v>
      </c>
      <c r="B60" s="3" t="s">
        <v>402</v>
      </c>
      <c r="C60" s="3" t="s">
        <v>439</v>
      </c>
      <c r="D60" s="3" t="s">
        <v>720</v>
      </c>
      <c r="E60" s="3" t="s">
        <v>719</v>
      </c>
      <c r="F60" s="47">
        <v>0.95</v>
      </c>
      <c r="G60" s="5" t="s">
        <v>653</v>
      </c>
      <c r="H60" s="28" t="s">
        <v>148</v>
      </c>
      <c r="I60" s="5" t="s">
        <v>553</v>
      </c>
      <c r="J60" s="28" t="s">
        <v>159</v>
      </c>
      <c r="K60" s="5" t="s">
        <v>62</v>
      </c>
      <c r="L60" s="5" t="s">
        <v>63</v>
      </c>
      <c r="M60" s="5" t="s">
        <v>64</v>
      </c>
      <c r="N60" s="5" t="s">
        <v>151</v>
      </c>
      <c r="O60" s="5" t="s">
        <v>91</v>
      </c>
      <c r="P60" s="5" t="s">
        <v>682</v>
      </c>
      <c r="Q60" s="5" t="s">
        <v>152</v>
      </c>
      <c r="R60" s="5">
        <v>929000014</v>
      </c>
      <c r="S60" s="5">
        <v>730612</v>
      </c>
      <c r="T60" s="7">
        <v>15000</v>
      </c>
      <c r="U60" s="7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7">
        <v>0</v>
      </c>
      <c r="AL60" s="9">
        <v>15000</v>
      </c>
      <c r="AM60" s="9">
        <v>0</v>
      </c>
      <c r="AN60" s="9">
        <v>0</v>
      </c>
      <c r="AO60" s="9">
        <v>0</v>
      </c>
      <c r="AP60" s="9">
        <v>0</v>
      </c>
      <c r="AQ60" s="9">
        <v>15000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Y60" s="52">
        <f>+AV60+AT60+AR60+AP60+AN60+AL60+AJ60+AH60+AF60+AD60+AB60+Z60</f>
        <v>15000</v>
      </c>
      <c r="AZ60" s="52">
        <f>+AW60+AU60+AS60+AQ60+AO60+AM60+AK60+AI60+AG60+AE60+AC60+AA60</f>
        <v>15000</v>
      </c>
      <c r="BA60" s="52">
        <f t="shared" si="1"/>
        <v>0</v>
      </c>
      <c r="BB60" s="52">
        <f>+AY60-T60</f>
        <v>0</v>
      </c>
    </row>
    <row r="61" spans="1:54" s="48" customFormat="1" ht="78" customHeight="1" x14ac:dyDescent="0.3">
      <c r="A61" s="2" t="s">
        <v>25</v>
      </c>
      <c r="B61" s="3" t="s">
        <v>402</v>
      </c>
      <c r="C61" s="3" t="s">
        <v>441</v>
      </c>
      <c r="D61" s="3" t="s">
        <v>720</v>
      </c>
      <c r="E61" s="3" t="s">
        <v>438</v>
      </c>
      <c r="F61" s="67">
        <v>1</v>
      </c>
      <c r="G61" s="5" t="s">
        <v>653</v>
      </c>
      <c r="H61" s="28" t="s">
        <v>559</v>
      </c>
      <c r="I61" s="5" t="s">
        <v>553</v>
      </c>
      <c r="J61" s="28" t="s">
        <v>718</v>
      </c>
      <c r="K61" s="5" t="s">
        <v>62</v>
      </c>
      <c r="L61" s="5" t="s">
        <v>63</v>
      </c>
      <c r="M61" s="5" t="s">
        <v>64</v>
      </c>
      <c r="N61" s="5" t="s">
        <v>86</v>
      </c>
      <c r="O61" s="5" t="s">
        <v>87</v>
      </c>
      <c r="P61" s="5" t="s">
        <v>682</v>
      </c>
      <c r="Q61" s="5" t="s">
        <v>152</v>
      </c>
      <c r="R61" s="5">
        <v>836100011</v>
      </c>
      <c r="S61" s="5">
        <v>730207</v>
      </c>
      <c r="T61" s="7">
        <v>113250</v>
      </c>
      <c r="U61" s="7">
        <v>0</v>
      </c>
      <c r="V61" s="9">
        <v>0</v>
      </c>
      <c r="W61" s="9">
        <v>0</v>
      </c>
      <c r="X61" s="9">
        <v>0</v>
      </c>
      <c r="Y61" s="9">
        <v>0</v>
      </c>
      <c r="Z61" s="9">
        <v>113250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113250</v>
      </c>
      <c r="AH61" s="9">
        <v>0</v>
      </c>
      <c r="AI61" s="9">
        <v>0</v>
      </c>
      <c r="AJ61" s="9">
        <v>0</v>
      </c>
      <c r="AK61" s="7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Y61" s="52">
        <f>+AV61+AT61+AR61+AP61+AN61+AL61+AJ61+AH61+AF61+AD61+AB61+Z61</f>
        <v>113250</v>
      </c>
      <c r="AZ61" s="52">
        <f>+AW61+AU61+AS61+AQ61+AO61+AM61+AK61+AI61+AG61+AE61+AC61+AA61</f>
        <v>113250</v>
      </c>
      <c r="BA61" s="52">
        <f t="shared" si="1"/>
        <v>0</v>
      </c>
      <c r="BB61" s="52">
        <f>+AY61-T61</f>
        <v>0</v>
      </c>
    </row>
    <row r="62" spans="1:54" s="48" customFormat="1" ht="78" customHeight="1" x14ac:dyDescent="0.3">
      <c r="A62" s="2" t="s">
        <v>25</v>
      </c>
      <c r="B62" s="3" t="s">
        <v>402</v>
      </c>
      <c r="C62" s="3" t="s">
        <v>437</v>
      </c>
      <c r="D62" s="3" t="s">
        <v>720</v>
      </c>
      <c r="E62" s="3" t="s">
        <v>438</v>
      </c>
      <c r="F62" s="67">
        <v>1</v>
      </c>
      <c r="G62" s="5" t="s">
        <v>181</v>
      </c>
      <c r="H62" s="28" t="s">
        <v>403</v>
      </c>
      <c r="I62" s="5" t="s">
        <v>182</v>
      </c>
      <c r="J62" s="28" t="s">
        <v>594</v>
      </c>
      <c r="K62" s="5" t="s">
        <v>62</v>
      </c>
      <c r="L62" s="5" t="s">
        <v>63</v>
      </c>
      <c r="M62" s="5" t="s">
        <v>64</v>
      </c>
      <c r="N62" s="5" t="s">
        <v>149</v>
      </c>
      <c r="O62" s="5" t="s">
        <v>150</v>
      </c>
      <c r="P62" s="5" t="s">
        <v>194</v>
      </c>
      <c r="Q62" s="5" t="s">
        <v>152</v>
      </c>
      <c r="R62" s="5" t="s">
        <v>204</v>
      </c>
      <c r="S62" s="5">
        <v>840104</v>
      </c>
      <c r="T62" s="7">
        <v>77552.800000000003</v>
      </c>
      <c r="U62" s="7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77552.800000000003</v>
      </c>
      <c r="AG62" s="9">
        <v>0</v>
      </c>
      <c r="AH62" s="9">
        <v>0</v>
      </c>
      <c r="AI62" s="9">
        <v>0</v>
      </c>
      <c r="AJ62" s="9">
        <v>0</v>
      </c>
      <c r="AK62" s="7">
        <v>77552.800000000003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Y62" s="52">
        <f>+AV62+AT62+AR62+AP62+AN62+AL62+AJ62+AH62+AF62+AD62+AB62+Z62</f>
        <v>77552.800000000003</v>
      </c>
      <c r="AZ62" s="52">
        <f>+AW62+AU62+AS62+AQ62+AO62+AM62+AK62+AI62+AG62+AE62+AC62+AA62</f>
        <v>77552.800000000003</v>
      </c>
      <c r="BA62" s="52">
        <f t="shared" si="1"/>
        <v>0</v>
      </c>
      <c r="BB62" s="52">
        <f>+AY62-T62</f>
        <v>0</v>
      </c>
    </row>
    <row r="63" spans="1:54" s="48" customFormat="1" ht="78" customHeight="1" x14ac:dyDescent="0.3">
      <c r="A63" s="2" t="s">
        <v>25</v>
      </c>
      <c r="B63" s="3" t="s">
        <v>402</v>
      </c>
      <c r="C63" s="3" t="s">
        <v>437</v>
      </c>
      <c r="D63" s="3" t="s">
        <v>720</v>
      </c>
      <c r="E63" s="3" t="s">
        <v>438</v>
      </c>
      <c r="F63" s="67">
        <v>1</v>
      </c>
      <c r="G63" s="5" t="s">
        <v>181</v>
      </c>
      <c r="H63" s="28" t="s">
        <v>403</v>
      </c>
      <c r="I63" s="5" t="s">
        <v>182</v>
      </c>
      <c r="J63" s="28" t="s">
        <v>594</v>
      </c>
      <c r="K63" s="5" t="s">
        <v>62</v>
      </c>
      <c r="L63" s="5" t="s">
        <v>63</v>
      </c>
      <c r="M63" s="5" t="s">
        <v>64</v>
      </c>
      <c r="N63" s="5" t="s">
        <v>149</v>
      </c>
      <c r="O63" s="5" t="s">
        <v>150</v>
      </c>
      <c r="P63" s="5" t="s">
        <v>194</v>
      </c>
      <c r="Q63" s="5" t="s">
        <v>152</v>
      </c>
      <c r="R63" s="5" t="s">
        <v>204</v>
      </c>
      <c r="S63" s="5">
        <v>730813</v>
      </c>
      <c r="T63" s="7">
        <v>9447.2000000000007</v>
      </c>
      <c r="U63" s="7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9447.2000000000007</v>
      </c>
      <c r="AG63" s="9">
        <v>0</v>
      </c>
      <c r="AH63" s="9">
        <v>0</v>
      </c>
      <c r="AI63" s="9">
        <v>0</v>
      </c>
      <c r="AJ63" s="9">
        <v>0</v>
      </c>
      <c r="AK63" s="7">
        <v>9447.2000000000007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Y63" s="52">
        <f>+AV63+AT63+AR63+AP63+AN63+AL63+AJ63+AH63+AF63+AD63+AB63+Z63</f>
        <v>9447.2000000000007</v>
      </c>
      <c r="AZ63" s="52">
        <f>+AW63+AU63+AS63+AQ63+AO63+AM63+AK63+AI63+AG63+AE63+AC63+AA63</f>
        <v>9447.2000000000007</v>
      </c>
      <c r="BA63" s="52">
        <f t="shared" si="1"/>
        <v>0</v>
      </c>
      <c r="BB63" s="52">
        <f>+AY63-T63</f>
        <v>0</v>
      </c>
    </row>
    <row r="64" spans="1:54" s="48" customFormat="1" ht="78" customHeight="1" x14ac:dyDescent="0.3">
      <c r="A64" s="2" t="s">
        <v>25</v>
      </c>
      <c r="B64" s="3" t="s">
        <v>402</v>
      </c>
      <c r="C64" s="3" t="s">
        <v>437</v>
      </c>
      <c r="D64" s="3" t="s">
        <v>720</v>
      </c>
      <c r="E64" s="3" t="s">
        <v>438</v>
      </c>
      <c r="F64" s="67">
        <v>1</v>
      </c>
      <c r="G64" s="5" t="s">
        <v>181</v>
      </c>
      <c r="H64" s="28" t="s">
        <v>403</v>
      </c>
      <c r="I64" s="5" t="s">
        <v>182</v>
      </c>
      <c r="J64" s="28" t="s">
        <v>595</v>
      </c>
      <c r="K64" s="5" t="s">
        <v>62</v>
      </c>
      <c r="L64" s="5" t="s">
        <v>63</v>
      </c>
      <c r="M64" s="5" t="s">
        <v>64</v>
      </c>
      <c r="N64" s="5" t="s">
        <v>149</v>
      </c>
      <c r="O64" s="5" t="s">
        <v>150</v>
      </c>
      <c r="P64" s="5" t="s">
        <v>195</v>
      </c>
      <c r="Q64" s="5" t="s">
        <v>152</v>
      </c>
      <c r="R64" s="5" t="s">
        <v>205</v>
      </c>
      <c r="S64" s="5">
        <v>840104</v>
      </c>
      <c r="T64" s="7">
        <v>20000</v>
      </c>
      <c r="U64" s="7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20000</v>
      </c>
      <c r="AG64" s="9">
        <v>0</v>
      </c>
      <c r="AH64" s="9">
        <v>0</v>
      </c>
      <c r="AI64" s="9">
        <v>0</v>
      </c>
      <c r="AJ64" s="9">
        <v>0</v>
      </c>
      <c r="AK64" s="7">
        <v>20000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Y64" s="52">
        <f>+AV64+AT64+AR64+AP64+AN64+AL64+AJ64+AH64+AF64+AD64+AB64+Z64</f>
        <v>20000</v>
      </c>
      <c r="AZ64" s="52">
        <f>+AW64+AU64+AS64+AQ64+AO64+AM64+AK64+AI64+AG64+AE64+AC64+AA64</f>
        <v>20000</v>
      </c>
      <c r="BA64" s="52">
        <f t="shared" si="1"/>
        <v>0</v>
      </c>
      <c r="BB64" s="52">
        <f>+AY64-T64</f>
        <v>0</v>
      </c>
    </row>
    <row r="65" spans="1:54" s="48" customFormat="1" ht="78" customHeight="1" x14ac:dyDescent="0.3">
      <c r="A65" s="2" t="s">
        <v>25</v>
      </c>
      <c r="B65" s="3" t="s">
        <v>402</v>
      </c>
      <c r="C65" s="3" t="s">
        <v>437</v>
      </c>
      <c r="D65" s="3" t="s">
        <v>720</v>
      </c>
      <c r="E65" s="3" t="s">
        <v>438</v>
      </c>
      <c r="F65" s="67">
        <v>1</v>
      </c>
      <c r="G65" s="5" t="s">
        <v>181</v>
      </c>
      <c r="H65" s="28" t="s">
        <v>403</v>
      </c>
      <c r="I65" s="5" t="s">
        <v>182</v>
      </c>
      <c r="J65" s="28" t="s">
        <v>596</v>
      </c>
      <c r="K65" s="5" t="s">
        <v>62</v>
      </c>
      <c r="L65" s="5" t="s">
        <v>63</v>
      </c>
      <c r="M65" s="5" t="s">
        <v>64</v>
      </c>
      <c r="N65" s="5" t="s">
        <v>149</v>
      </c>
      <c r="O65" s="5" t="s">
        <v>150</v>
      </c>
      <c r="P65" s="5" t="s">
        <v>196</v>
      </c>
      <c r="Q65" s="5" t="s">
        <v>152</v>
      </c>
      <c r="R65" s="5" t="s">
        <v>206</v>
      </c>
      <c r="S65" s="5">
        <v>840104</v>
      </c>
      <c r="T65" s="7">
        <v>7502</v>
      </c>
      <c r="U65" s="7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7502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7502</v>
      </c>
      <c r="AJ65" s="9">
        <v>0</v>
      </c>
      <c r="AK65" s="7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Y65" s="52">
        <f>+AV65+AT65+AR65+AP65+AN65+AL65+AJ65+AH65+AF65+AD65+AB65+Z65</f>
        <v>7502</v>
      </c>
      <c r="AZ65" s="52">
        <f>+AW65+AU65+AS65+AQ65+AO65+AM65+AK65+AI65+AG65+AE65+AC65+AA65</f>
        <v>7502</v>
      </c>
      <c r="BA65" s="52">
        <f t="shared" si="1"/>
        <v>0</v>
      </c>
      <c r="BB65" s="52">
        <f>+AY65-T65</f>
        <v>0</v>
      </c>
    </row>
    <row r="66" spans="1:54" s="48" customFormat="1" ht="78" customHeight="1" x14ac:dyDescent="0.3">
      <c r="A66" s="2" t="s">
        <v>25</v>
      </c>
      <c r="B66" s="3" t="s">
        <v>402</v>
      </c>
      <c r="C66" s="3" t="s">
        <v>437</v>
      </c>
      <c r="D66" s="3" t="s">
        <v>720</v>
      </c>
      <c r="E66" s="3" t="s">
        <v>438</v>
      </c>
      <c r="F66" s="67">
        <v>1</v>
      </c>
      <c r="G66" s="5" t="s">
        <v>181</v>
      </c>
      <c r="H66" s="28" t="s">
        <v>403</v>
      </c>
      <c r="I66" s="5" t="s">
        <v>182</v>
      </c>
      <c r="J66" s="28" t="s">
        <v>597</v>
      </c>
      <c r="K66" s="5" t="s">
        <v>62</v>
      </c>
      <c r="L66" s="5" t="s">
        <v>63</v>
      </c>
      <c r="M66" s="5" t="s">
        <v>64</v>
      </c>
      <c r="N66" s="5" t="s">
        <v>149</v>
      </c>
      <c r="O66" s="5" t="s">
        <v>150</v>
      </c>
      <c r="P66" s="5" t="s">
        <v>197</v>
      </c>
      <c r="Q66" s="5" t="s">
        <v>152</v>
      </c>
      <c r="R66" s="5" t="s">
        <v>207</v>
      </c>
      <c r="S66" s="5">
        <v>840104</v>
      </c>
      <c r="T66" s="7">
        <v>160000</v>
      </c>
      <c r="U66" s="7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160000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7">
        <v>0</v>
      </c>
      <c r="AL66" s="9">
        <v>0</v>
      </c>
      <c r="AM66" s="9">
        <v>160000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Y66" s="52">
        <f>+AV66+AT66+AR66+AP66+AN66+AL66+AJ66+AH66+AF66+AD66+AB66+Z66</f>
        <v>160000</v>
      </c>
      <c r="AZ66" s="52">
        <f>+AW66+AU66+AS66+AQ66+AO66+AM66+AK66+AI66+AG66+AE66+AC66+AA66</f>
        <v>160000</v>
      </c>
      <c r="BA66" s="52">
        <f t="shared" si="1"/>
        <v>0</v>
      </c>
      <c r="BB66" s="52">
        <f>+AY66-T66</f>
        <v>0</v>
      </c>
    </row>
    <row r="67" spans="1:54" s="48" customFormat="1" ht="78" customHeight="1" x14ac:dyDescent="0.3">
      <c r="A67" s="2" t="s">
        <v>25</v>
      </c>
      <c r="B67" s="3" t="s">
        <v>402</v>
      </c>
      <c r="C67" s="3" t="s">
        <v>437</v>
      </c>
      <c r="D67" s="3" t="s">
        <v>720</v>
      </c>
      <c r="E67" s="3" t="s">
        <v>438</v>
      </c>
      <c r="F67" s="67">
        <v>1</v>
      </c>
      <c r="G67" s="5" t="s">
        <v>181</v>
      </c>
      <c r="H67" s="28" t="s">
        <v>403</v>
      </c>
      <c r="I67" s="5" t="s">
        <v>182</v>
      </c>
      <c r="J67" s="28" t="s">
        <v>598</v>
      </c>
      <c r="K67" s="5" t="s">
        <v>62</v>
      </c>
      <c r="L67" s="5" t="s">
        <v>63</v>
      </c>
      <c r="M67" s="5" t="s">
        <v>64</v>
      </c>
      <c r="N67" s="5" t="s">
        <v>149</v>
      </c>
      <c r="O67" s="5" t="s">
        <v>150</v>
      </c>
      <c r="P67" s="5" t="s">
        <v>198</v>
      </c>
      <c r="Q67" s="5" t="s">
        <v>152</v>
      </c>
      <c r="R67" s="5" t="s">
        <v>208</v>
      </c>
      <c r="S67" s="5">
        <v>840111</v>
      </c>
      <c r="T67" s="7">
        <v>200000</v>
      </c>
      <c r="U67" s="7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200000</v>
      </c>
      <c r="AK67" s="7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200000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Y67" s="52">
        <f>+AV67+AT67+AR67+AP67+AN67+AL67+AJ67+AH67+AF67+AD67+AB67+Z67</f>
        <v>200000</v>
      </c>
      <c r="AZ67" s="52">
        <f>+AW67+AU67+AS67+AQ67+AO67+AM67+AK67+AI67+AG67+AE67+AC67+AA67</f>
        <v>200000</v>
      </c>
      <c r="BA67" s="52">
        <f t="shared" si="1"/>
        <v>0</v>
      </c>
      <c r="BB67" s="52">
        <f>+AY67-T67</f>
        <v>0</v>
      </c>
    </row>
    <row r="68" spans="1:54" s="48" customFormat="1" ht="78" customHeight="1" x14ac:dyDescent="0.3">
      <c r="A68" s="2" t="s">
        <v>25</v>
      </c>
      <c r="B68" s="3" t="s">
        <v>402</v>
      </c>
      <c r="C68" s="3" t="s">
        <v>437</v>
      </c>
      <c r="D68" s="3" t="s">
        <v>720</v>
      </c>
      <c r="E68" s="3" t="s">
        <v>438</v>
      </c>
      <c r="F68" s="67">
        <v>1</v>
      </c>
      <c r="G68" s="5" t="s">
        <v>181</v>
      </c>
      <c r="H68" s="28" t="s">
        <v>403</v>
      </c>
      <c r="I68" s="5" t="s">
        <v>182</v>
      </c>
      <c r="J68" s="28" t="s">
        <v>599</v>
      </c>
      <c r="K68" s="5" t="s">
        <v>62</v>
      </c>
      <c r="L68" s="5" t="s">
        <v>63</v>
      </c>
      <c r="M68" s="5" t="s">
        <v>64</v>
      </c>
      <c r="N68" s="5" t="s">
        <v>149</v>
      </c>
      <c r="O68" s="5" t="s">
        <v>150</v>
      </c>
      <c r="P68" s="5" t="s">
        <v>199</v>
      </c>
      <c r="Q68" s="5" t="s">
        <v>152</v>
      </c>
      <c r="R68" s="5" t="s">
        <v>209</v>
      </c>
      <c r="S68" s="5">
        <v>840104</v>
      </c>
      <c r="T68" s="7">
        <v>19530</v>
      </c>
      <c r="U68" s="7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19530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19530</v>
      </c>
      <c r="AJ68" s="9">
        <v>0</v>
      </c>
      <c r="AK68" s="7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Y68" s="52">
        <f>+AV68+AT68+AR68+AP68+AN68+AL68+AJ68+AH68+AF68+AD68+AB68+Z68</f>
        <v>19530</v>
      </c>
      <c r="AZ68" s="52">
        <f>+AW68+AU68+AS68+AQ68+AO68+AM68+AK68+AI68+AG68+AE68+AC68+AA68</f>
        <v>19530</v>
      </c>
      <c r="BA68" s="52">
        <f t="shared" ref="BA68:BA131" si="2">+AY68-AZ68</f>
        <v>0</v>
      </c>
      <c r="BB68" s="52">
        <f>+AY68-T68</f>
        <v>0</v>
      </c>
    </row>
    <row r="69" spans="1:54" s="48" customFormat="1" ht="78" customHeight="1" x14ac:dyDescent="0.3">
      <c r="A69" s="2" t="s">
        <v>25</v>
      </c>
      <c r="B69" s="3" t="s">
        <v>402</v>
      </c>
      <c r="C69" s="3" t="s">
        <v>437</v>
      </c>
      <c r="D69" s="3" t="s">
        <v>720</v>
      </c>
      <c r="E69" s="3" t="s">
        <v>438</v>
      </c>
      <c r="F69" s="67">
        <v>1</v>
      </c>
      <c r="G69" s="5" t="s">
        <v>181</v>
      </c>
      <c r="H69" s="28" t="s">
        <v>403</v>
      </c>
      <c r="I69" s="5" t="s">
        <v>182</v>
      </c>
      <c r="J69" s="28" t="s">
        <v>600</v>
      </c>
      <c r="K69" s="5" t="s">
        <v>62</v>
      </c>
      <c r="L69" s="5" t="s">
        <v>63</v>
      </c>
      <c r="M69" s="5" t="s">
        <v>64</v>
      </c>
      <c r="N69" s="5" t="s">
        <v>149</v>
      </c>
      <c r="O69" s="5" t="s">
        <v>150</v>
      </c>
      <c r="P69" s="5" t="s">
        <v>200</v>
      </c>
      <c r="Q69" s="5" t="s">
        <v>152</v>
      </c>
      <c r="R69" s="5" t="s">
        <v>209</v>
      </c>
      <c r="S69" s="5">
        <v>840111</v>
      </c>
      <c r="T69" s="7">
        <v>120000</v>
      </c>
      <c r="U69" s="7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120000</v>
      </c>
      <c r="AG69" s="9">
        <v>60000</v>
      </c>
      <c r="AH69" s="9">
        <v>0</v>
      </c>
      <c r="AI69" s="9">
        <v>0</v>
      </c>
      <c r="AJ69" s="9">
        <v>0</v>
      </c>
      <c r="AK69" s="7">
        <v>60000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Y69" s="52">
        <f>+AV69+AT69+AR69+AP69+AN69+AL69+AJ69+AH69+AF69+AD69+AB69+Z69</f>
        <v>120000</v>
      </c>
      <c r="AZ69" s="52">
        <f>+AW69+AU69+AS69+AQ69+AO69+AM69+AK69+AI69+AG69+AE69+AC69+AA69</f>
        <v>120000</v>
      </c>
      <c r="BA69" s="52">
        <f t="shared" si="2"/>
        <v>0</v>
      </c>
      <c r="BB69" s="52">
        <f>+AY69-T69</f>
        <v>0</v>
      </c>
    </row>
    <row r="70" spans="1:54" s="48" customFormat="1" ht="78" customHeight="1" x14ac:dyDescent="0.3">
      <c r="A70" s="2" t="s">
        <v>25</v>
      </c>
      <c r="B70" s="3" t="s">
        <v>402</v>
      </c>
      <c r="C70" s="3" t="s">
        <v>437</v>
      </c>
      <c r="D70" s="3" t="s">
        <v>720</v>
      </c>
      <c r="E70" s="3" t="s">
        <v>438</v>
      </c>
      <c r="F70" s="67">
        <v>1</v>
      </c>
      <c r="G70" s="5" t="s">
        <v>181</v>
      </c>
      <c r="H70" s="28" t="s">
        <v>403</v>
      </c>
      <c r="I70" s="5" t="s">
        <v>182</v>
      </c>
      <c r="J70" s="28" t="s">
        <v>183</v>
      </c>
      <c r="K70" s="5" t="s">
        <v>62</v>
      </c>
      <c r="L70" s="5" t="s">
        <v>63</v>
      </c>
      <c r="M70" s="5" t="s">
        <v>64</v>
      </c>
      <c r="N70" s="5" t="s">
        <v>149</v>
      </c>
      <c r="O70" s="5" t="s">
        <v>150</v>
      </c>
      <c r="P70" s="5" t="s">
        <v>201</v>
      </c>
      <c r="Q70" s="5" t="s">
        <v>152</v>
      </c>
      <c r="R70" s="5" t="s">
        <v>208</v>
      </c>
      <c r="S70" s="5">
        <v>840111</v>
      </c>
      <c r="T70" s="7">
        <v>70000</v>
      </c>
      <c r="U70" s="7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70000</v>
      </c>
      <c r="AI70" s="9">
        <v>0</v>
      </c>
      <c r="AJ70" s="9">
        <v>0</v>
      </c>
      <c r="AK70" s="7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70000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Y70" s="52">
        <f>+AV70+AT70+AR70+AP70+AN70+AL70+AJ70+AH70+AF70+AD70+AB70+Z70</f>
        <v>70000</v>
      </c>
      <c r="AZ70" s="52">
        <f>+AW70+AU70+AS70+AQ70+AO70+AM70+AK70+AI70+AG70+AE70+AC70+AA70</f>
        <v>70000</v>
      </c>
      <c r="BA70" s="52">
        <f t="shared" si="2"/>
        <v>0</v>
      </c>
      <c r="BB70" s="52">
        <f>+AY70-T70</f>
        <v>0</v>
      </c>
    </row>
    <row r="71" spans="1:54" s="48" customFormat="1" ht="78" customHeight="1" x14ac:dyDescent="0.3">
      <c r="A71" s="2" t="s">
        <v>25</v>
      </c>
      <c r="B71" s="3" t="s">
        <v>402</v>
      </c>
      <c r="C71" s="3" t="s">
        <v>437</v>
      </c>
      <c r="D71" s="3" t="s">
        <v>720</v>
      </c>
      <c r="E71" s="3" t="s">
        <v>438</v>
      </c>
      <c r="F71" s="67">
        <v>1</v>
      </c>
      <c r="G71" s="5" t="s">
        <v>181</v>
      </c>
      <c r="H71" s="28" t="s">
        <v>403</v>
      </c>
      <c r="I71" s="5" t="s">
        <v>182</v>
      </c>
      <c r="J71" s="28" t="s">
        <v>184</v>
      </c>
      <c r="K71" s="5" t="s">
        <v>62</v>
      </c>
      <c r="L71" s="5" t="s">
        <v>63</v>
      </c>
      <c r="M71" s="5" t="s">
        <v>64</v>
      </c>
      <c r="N71" s="5" t="s">
        <v>149</v>
      </c>
      <c r="O71" s="5" t="s">
        <v>150</v>
      </c>
      <c r="P71" s="5" t="s">
        <v>202</v>
      </c>
      <c r="Q71" s="5" t="s">
        <v>152</v>
      </c>
      <c r="R71" s="5" t="s">
        <v>210</v>
      </c>
      <c r="S71" s="5">
        <v>730802</v>
      </c>
      <c r="T71" s="7">
        <v>4500</v>
      </c>
      <c r="U71" s="7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4500</v>
      </c>
      <c r="AC71" s="9">
        <v>0</v>
      </c>
      <c r="AD71" s="9">
        <v>0</v>
      </c>
      <c r="AE71" s="9">
        <v>4500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7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Y71" s="52">
        <f>+AV71+AT71+AR71+AP71+AN71+AL71+AJ71+AH71+AF71+AD71+AB71+Z71</f>
        <v>4500</v>
      </c>
      <c r="AZ71" s="52">
        <f>+AW71+AU71+AS71+AQ71+AO71+AM71+AK71+AI71+AG71+AE71+AC71+AA71</f>
        <v>4500</v>
      </c>
      <c r="BA71" s="52">
        <f t="shared" si="2"/>
        <v>0</v>
      </c>
      <c r="BB71" s="52">
        <f>+AY71-T71</f>
        <v>0</v>
      </c>
    </row>
    <row r="72" spans="1:54" s="48" customFormat="1" ht="78" customHeight="1" x14ac:dyDescent="0.3">
      <c r="A72" s="2" t="s">
        <v>25</v>
      </c>
      <c r="B72" s="3" t="s">
        <v>402</v>
      </c>
      <c r="C72" s="3" t="s">
        <v>437</v>
      </c>
      <c r="D72" s="3" t="s">
        <v>720</v>
      </c>
      <c r="E72" s="3" t="s">
        <v>438</v>
      </c>
      <c r="F72" s="67">
        <v>1</v>
      </c>
      <c r="G72" s="5" t="s">
        <v>181</v>
      </c>
      <c r="H72" s="28" t="s">
        <v>403</v>
      </c>
      <c r="I72" s="5" t="s">
        <v>182</v>
      </c>
      <c r="J72" s="28" t="s">
        <v>185</v>
      </c>
      <c r="K72" s="5" t="s">
        <v>62</v>
      </c>
      <c r="L72" s="5" t="s">
        <v>63</v>
      </c>
      <c r="M72" s="5" t="s">
        <v>64</v>
      </c>
      <c r="N72" s="5" t="s">
        <v>149</v>
      </c>
      <c r="O72" s="5" t="s">
        <v>150</v>
      </c>
      <c r="P72" s="5" t="s">
        <v>203</v>
      </c>
      <c r="Q72" s="5" t="s">
        <v>152</v>
      </c>
      <c r="R72" s="5" t="s">
        <v>211</v>
      </c>
      <c r="S72" s="5">
        <v>840107</v>
      </c>
      <c r="T72" s="7">
        <v>4300</v>
      </c>
      <c r="U72" s="7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4300</v>
      </c>
      <c r="AC72" s="9">
        <v>0</v>
      </c>
      <c r="AD72" s="9">
        <v>0</v>
      </c>
      <c r="AE72" s="9">
        <v>0</v>
      </c>
      <c r="AF72" s="9">
        <v>0</v>
      </c>
      <c r="AG72" s="9">
        <v>4300</v>
      </c>
      <c r="AH72" s="9">
        <v>0</v>
      </c>
      <c r="AI72" s="9">
        <v>0</v>
      </c>
      <c r="AJ72" s="9">
        <v>0</v>
      </c>
      <c r="AK72" s="7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Y72" s="52">
        <f>+AV72+AT72+AR72+AP72+AN72+AL72+AJ72+AH72+AF72+AD72+AB72+Z72</f>
        <v>4300</v>
      </c>
      <c r="AZ72" s="52">
        <f>+AW72+AU72+AS72+AQ72+AO72+AM72+AK72+AI72+AG72+AE72+AC72+AA72</f>
        <v>4300</v>
      </c>
      <c r="BA72" s="52">
        <f t="shared" si="2"/>
        <v>0</v>
      </c>
      <c r="BB72" s="52">
        <f>+AY72-T72</f>
        <v>0</v>
      </c>
    </row>
    <row r="73" spans="1:54" s="48" customFormat="1" ht="78" customHeight="1" x14ac:dyDescent="0.3">
      <c r="A73" s="2" t="s">
        <v>25</v>
      </c>
      <c r="B73" s="3" t="s">
        <v>402</v>
      </c>
      <c r="C73" s="3" t="s">
        <v>437</v>
      </c>
      <c r="D73" s="3" t="s">
        <v>720</v>
      </c>
      <c r="E73" s="3" t="s">
        <v>438</v>
      </c>
      <c r="F73" s="67">
        <v>1</v>
      </c>
      <c r="G73" s="5" t="s">
        <v>181</v>
      </c>
      <c r="H73" s="28" t="s">
        <v>403</v>
      </c>
      <c r="I73" s="5" t="s">
        <v>182</v>
      </c>
      <c r="J73" s="28" t="s">
        <v>185</v>
      </c>
      <c r="K73" s="5" t="s">
        <v>62</v>
      </c>
      <c r="L73" s="5" t="s">
        <v>63</v>
      </c>
      <c r="M73" s="5" t="s">
        <v>64</v>
      </c>
      <c r="N73" s="5" t="s">
        <v>149</v>
      </c>
      <c r="O73" s="5" t="s">
        <v>150</v>
      </c>
      <c r="P73" s="5" t="s">
        <v>203</v>
      </c>
      <c r="Q73" s="5" t="s">
        <v>152</v>
      </c>
      <c r="R73" s="5" t="s">
        <v>211</v>
      </c>
      <c r="S73" s="5">
        <v>840104</v>
      </c>
      <c r="T73" s="7">
        <v>2950</v>
      </c>
      <c r="U73" s="7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2950</v>
      </c>
      <c r="AC73" s="9">
        <v>0</v>
      </c>
      <c r="AD73" s="9">
        <v>0</v>
      </c>
      <c r="AE73" s="9">
        <v>0</v>
      </c>
      <c r="AF73" s="9">
        <v>0</v>
      </c>
      <c r="AG73" s="9">
        <v>2950</v>
      </c>
      <c r="AH73" s="9">
        <v>0</v>
      </c>
      <c r="AI73" s="9">
        <v>0</v>
      </c>
      <c r="AJ73" s="9">
        <v>0</v>
      </c>
      <c r="AK73" s="7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Y73" s="52">
        <f>+AV73+AT73+AR73+AP73+AN73+AL73+AJ73+AH73+AF73+AD73+AB73+Z73</f>
        <v>2950</v>
      </c>
      <c r="AZ73" s="52">
        <f>+AW73+AU73+AS73+AQ73+AO73+AM73+AK73+AI73+AG73+AE73+AC73+AA73</f>
        <v>2950</v>
      </c>
      <c r="BA73" s="52">
        <f t="shared" si="2"/>
        <v>0</v>
      </c>
      <c r="BB73" s="52">
        <f>+AY73-T73</f>
        <v>0</v>
      </c>
    </row>
    <row r="74" spans="1:54" s="48" customFormat="1" ht="78" customHeight="1" x14ac:dyDescent="0.3">
      <c r="A74" s="2" t="s">
        <v>25</v>
      </c>
      <c r="B74" s="3" t="s">
        <v>402</v>
      </c>
      <c r="C74" s="3" t="s">
        <v>437</v>
      </c>
      <c r="D74" s="3" t="s">
        <v>720</v>
      </c>
      <c r="E74" s="3" t="s">
        <v>438</v>
      </c>
      <c r="F74" s="67">
        <v>1</v>
      </c>
      <c r="G74" s="5" t="s">
        <v>181</v>
      </c>
      <c r="H74" s="28" t="s">
        <v>403</v>
      </c>
      <c r="I74" s="5" t="s">
        <v>182</v>
      </c>
      <c r="J74" s="28" t="s">
        <v>185</v>
      </c>
      <c r="K74" s="5" t="s">
        <v>62</v>
      </c>
      <c r="L74" s="5" t="s">
        <v>63</v>
      </c>
      <c r="M74" s="5" t="s">
        <v>64</v>
      </c>
      <c r="N74" s="5" t="s">
        <v>149</v>
      </c>
      <c r="O74" s="5" t="s">
        <v>150</v>
      </c>
      <c r="P74" s="5" t="s">
        <v>203</v>
      </c>
      <c r="Q74" s="5" t="s">
        <v>152</v>
      </c>
      <c r="R74" s="5" t="s">
        <v>211</v>
      </c>
      <c r="S74" s="5">
        <v>730404</v>
      </c>
      <c r="T74" s="7">
        <v>0</v>
      </c>
      <c r="U74" s="7">
        <v>50</v>
      </c>
      <c r="V74" s="9">
        <v>50</v>
      </c>
      <c r="W74" s="9">
        <v>50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7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Y74" s="52">
        <f>+AV74+AT74+AR74+AP74+AN74+AL74+AJ74+AH74+AF74+AD74+AB74+Z74</f>
        <v>0</v>
      </c>
      <c r="AZ74" s="52">
        <f>+AW74+AU74+AS74+AQ74+AO74+AM74+AK74+AI74+AG74+AE74+AC74+AA74</f>
        <v>0</v>
      </c>
      <c r="BA74" s="52">
        <f t="shared" si="2"/>
        <v>0</v>
      </c>
      <c r="BB74" s="52">
        <f>+AY74-T74</f>
        <v>0</v>
      </c>
    </row>
    <row r="75" spans="1:54" s="48" customFormat="1" ht="78" customHeight="1" x14ac:dyDescent="0.3">
      <c r="A75" s="2" t="s">
        <v>25</v>
      </c>
      <c r="B75" s="3" t="s">
        <v>402</v>
      </c>
      <c r="C75" s="3" t="s">
        <v>441</v>
      </c>
      <c r="D75" s="3" t="s">
        <v>720</v>
      </c>
      <c r="E75" s="3" t="s">
        <v>438</v>
      </c>
      <c r="F75" s="67">
        <v>1</v>
      </c>
      <c r="G75" s="5" t="s">
        <v>181</v>
      </c>
      <c r="H75" s="28" t="s">
        <v>559</v>
      </c>
      <c r="I75" s="5" t="s">
        <v>182</v>
      </c>
      <c r="J75" s="28" t="s">
        <v>871</v>
      </c>
      <c r="K75" s="5" t="s">
        <v>62</v>
      </c>
      <c r="L75" s="5" t="s">
        <v>63</v>
      </c>
      <c r="M75" s="5" t="s">
        <v>64</v>
      </c>
      <c r="N75" s="5" t="s">
        <v>86</v>
      </c>
      <c r="O75" s="5" t="s">
        <v>87</v>
      </c>
      <c r="P75" s="5" t="s">
        <v>194</v>
      </c>
      <c r="Q75" s="5" t="s">
        <v>152</v>
      </c>
      <c r="R75" s="5"/>
      <c r="S75" s="5">
        <v>840113</v>
      </c>
      <c r="T75" s="7">
        <v>102740</v>
      </c>
      <c r="U75" s="7">
        <v>0</v>
      </c>
      <c r="V75" s="9">
        <v>0</v>
      </c>
      <c r="W75" s="9">
        <v>0</v>
      </c>
      <c r="X75" s="9">
        <v>0</v>
      </c>
      <c r="Y75" s="9">
        <v>0</v>
      </c>
      <c r="Z75" s="9">
        <v>102740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102740</v>
      </c>
      <c r="AJ75" s="9">
        <v>0</v>
      </c>
      <c r="AK75" s="7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Y75" s="52">
        <f>+AV75+AT75+AR75+AP75+AN75+AL75+AJ75+AH75+AF75+AD75+AB75+Z75</f>
        <v>102740</v>
      </c>
      <c r="AZ75" s="52">
        <f>+AW75+AU75+AS75+AQ75+AO75+AM75+AK75+AI75+AG75+AE75+AC75+AA75</f>
        <v>102740</v>
      </c>
      <c r="BA75" s="52">
        <f t="shared" si="2"/>
        <v>0</v>
      </c>
      <c r="BB75" s="52">
        <f>+AY75-T75</f>
        <v>0</v>
      </c>
    </row>
    <row r="76" spans="1:54" s="48" customFormat="1" ht="78" customHeight="1" x14ac:dyDescent="0.3">
      <c r="A76" s="2" t="s">
        <v>25</v>
      </c>
      <c r="B76" s="3" t="s">
        <v>402</v>
      </c>
      <c r="C76" s="3" t="s">
        <v>441</v>
      </c>
      <c r="D76" s="3" t="s">
        <v>720</v>
      </c>
      <c r="E76" s="3" t="s">
        <v>438</v>
      </c>
      <c r="F76" s="67">
        <v>1</v>
      </c>
      <c r="G76" s="5" t="s">
        <v>181</v>
      </c>
      <c r="H76" s="28" t="s">
        <v>559</v>
      </c>
      <c r="I76" s="5" t="s">
        <v>182</v>
      </c>
      <c r="J76" s="28" t="s">
        <v>872</v>
      </c>
      <c r="K76" s="5" t="s">
        <v>62</v>
      </c>
      <c r="L76" s="5" t="s">
        <v>63</v>
      </c>
      <c r="M76" s="5" t="s">
        <v>64</v>
      </c>
      <c r="N76" s="5" t="s">
        <v>86</v>
      </c>
      <c r="O76" s="5" t="s">
        <v>87</v>
      </c>
      <c r="P76" s="5" t="s">
        <v>194</v>
      </c>
      <c r="Q76" s="5" t="s">
        <v>152</v>
      </c>
      <c r="R76" s="5"/>
      <c r="S76" s="5">
        <v>730404</v>
      </c>
      <c r="T76" s="7">
        <v>3850</v>
      </c>
      <c r="U76" s="7">
        <v>3850</v>
      </c>
      <c r="V76" s="9">
        <v>3850</v>
      </c>
      <c r="W76" s="9">
        <v>3850</v>
      </c>
      <c r="X76" s="9">
        <v>3850</v>
      </c>
      <c r="Y76" s="9">
        <v>0</v>
      </c>
      <c r="Z76" s="9">
        <v>3850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3850</v>
      </c>
      <c r="AJ76" s="9">
        <v>0</v>
      </c>
      <c r="AK76" s="7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Y76" s="52">
        <f>+AV76+AT76+AR76+AP76+AN76+AL76+AJ76+AH76+AF76+AD76+AB76+Z76</f>
        <v>3850</v>
      </c>
      <c r="AZ76" s="52">
        <f>+AW76+AU76+AS76+AQ76+AO76+AM76+AK76+AI76+AG76+AE76+AC76+AA76</f>
        <v>3850</v>
      </c>
      <c r="BA76" s="52">
        <f t="shared" si="2"/>
        <v>0</v>
      </c>
      <c r="BB76" s="52">
        <f>+AY76-T76</f>
        <v>0</v>
      </c>
    </row>
    <row r="77" spans="1:54" s="48" customFormat="1" ht="78" customHeight="1" x14ac:dyDescent="0.3">
      <c r="A77" s="2" t="s">
        <v>25</v>
      </c>
      <c r="B77" s="3" t="s">
        <v>402</v>
      </c>
      <c r="C77" s="3" t="s">
        <v>441</v>
      </c>
      <c r="D77" s="3" t="s">
        <v>720</v>
      </c>
      <c r="E77" s="3" t="s">
        <v>438</v>
      </c>
      <c r="F77" s="67">
        <v>1</v>
      </c>
      <c r="G77" s="5" t="s">
        <v>181</v>
      </c>
      <c r="H77" s="28" t="s">
        <v>559</v>
      </c>
      <c r="I77" s="5" t="s">
        <v>182</v>
      </c>
      <c r="J77" s="28" t="s">
        <v>603</v>
      </c>
      <c r="K77" s="5" t="s">
        <v>62</v>
      </c>
      <c r="L77" s="5" t="s">
        <v>63</v>
      </c>
      <c r="M77" s="5" t="s">
        <v>64</v>
      </c>
      <c r="N77" s="5" t="s">
        <v>86</v>
      </c>
      <c r="O77" s="5" t="s">
        <v>87</v>
      </c>
      <c r="P77" s="5" t="s">
        <v>195</v>
      </c>
      <c r="Q77" s="5" t="s">
        <v>152</v>
      </c>
      <c r="R77" s="5"/>
      <c r="S77" s="5">
        <v>840104</v>
      </c>
      <c r="T77" s="7">
        <v>37414.019999999997</v>
      </c>
      <c r="U77" s="7">
        <v>0</v>
      </c>
      <c r="V77" s="9">
        <v>0</v>
      </c>
      <c r="W77" s="9">
        <v>0</v>
      </c>
      <c r="X77" s="9">
        <v>0</v>
      </c>
      <c r="Y77" s="9">
        <v>0</v>
      </c>
      <c r="Z77" s="9">
        <v>37414.019999999997</v>
      </c>
      <c r="AA77" s="9">
        <v>0</v>
      </c>
      <c r="AB77" s="9">
        <v>0</v>
      </c>
      <c r="AC77" s="9">
        <v>37414.019999999997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7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Y77" s="52">
        <f>+AV77+AT77+AR77+AP77+AN77+AL77+AJ77+AH77+AF77+AD77+AB77+Z77</f>
        <v>37414.019999999997</v>
      </c>
      <c r="AZ77" s="52">
        <f>+AW77+AU77+AS77+AQ77+AO77+AM77+AK77+AI77+AG77+AE77+AC77+AA77</f>
        <v>37414.019999999997</v>
      </c>
      <c r="BA77" s="52">
        <f t="shared" si="2"/>
        <v>0</v>
      </c>
      <c r="BB77" s="52">
        <f>+AY77-T77</f>
        <v>0</v>
      </c>
    </row>
    <row r="78" spans="1:54" s="48" customFormat="1" ht="78" customHeight="1" x14ac:dyDescent="0.3">
      <c r="A78" s="2" t="s">
        <v>25</v>
      </c>
      <c r="B78" s="3" t="s">
        <v>402</v>
      </c>
      <c r="C78" s="3" t="s">
        <v>441</v>
      </c>
      <c r="D78" s="3" t="s">
        <v>720</v>
      </c>
      <c r="E78" s="3" t="s">
        <v>438</v>
      </c>
      <c r="F78" s="67">
        <v>1</v>
      </c>
      <c r="G78" s="5" t="s">
        <v>181</v>
      </c>
      <c r="H78" s="28" t="s">
        <v>559</v>
      </c>
      <c r="I78" s="5" t="s">
        <v>182</v>
      </c>
      <c r="J78" s="28" t="s">
        <v>603</v>
      </c>
      <c r="K78" s="5" t="s">
        <v>62</v>
      </c>
      <c r="L78" s="5" t="s">
        <v>63</v>
      </c>
      <c r="M78" s="5" t="s">
        <v>64</v>
      </c>
      <c r="N78" s="5" t="s">
        <v>86</v>
      </c>
      <c r="O78" s="5" t="s">
        <v>87</v>
      </c>
      <c r="P78" s="5" t="s">
        <v>195</v>
      </c>
      <c r="Q78" s="5" t="s">
        <v>152</v>
      </c>
      <c r="R78" s="5"/>
      <c r="S78" s="5">
        <v>730813</v>
      </c>
      <c r="T78" s="7">
        <v>3600</v>
      </c>
      <c r="U78" s="7">
        <v>0</v>
      </c>
      <c r="V78" s="9">
        <v>0</v>
      </c>
      <c r="W78" s="9">
        <v>0</v>
      </c>
      <c r="X78" s="9">
        <v>0</v>
      </c>
      <c r="Y78" s="9">
        <v>0</v>
      </c>
      <c r="Z78" s="9">
        <v>3600</v>
      </c>
      <c r="AA78" s="9">
        <v>0</v>
      </c>
      <c r="AB78" s="9">
        <v>0</v>
      </c>
      <c r="AC78" s="9">
        <v>3600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7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Y78" s="52">
        <f>+AV78+AT78+AR78+AP78+AN78+AL78+AJ78+AH78+AF78+AD78+AB78+Z78</f>
        <v>3600</v>
      </c>
      <c r="AZ78" s="52">
        <f>+AW78+AU78+AS78+AQ78+AO78+AM78+AK78+AI78+AG78+AE78+AC78+AA78</f>
        <v>3600</v>
      </c>
      <c r="BA78" s="52">
        <f t="shared" si="2"/>
        <v>0</v>
      </c>
      <c r="BB78" s="52">
        <f>+AY78-T78</f>
        <v>0</v>
      </c>
    </row>
    <row r="79" spans="1:54" s="48" customFormat="1" ht="78" customHeight="1" x14ac:dyDescent="0.3">
      <c r="A79" s="2" t="s">
        <v>25</v>
      </c>
      <c r="B79" s="3" t="s">
        <v>402</v>
      </c>
      <c r="C79" s="3" t="s">
        <v>441</v>
      </c>
      <c r="D79" s="3" t="s">
        <v>720</v>
      </c>
      <c r="E79" s="3" t="s">
        <v>438</v>
      </c>
      <c r="F79" s="67">
        <v>1</v>
      </c>
      <c r="G79" s="5" t="s">
        <v>181</v>
      </c>
      <c r="H79" s="28" t="s">
        <v>559</v>
      </c>
      <c r="I79" s="5" t="s">
        <v>182</v>
      </c>
      <c r="J79" s="28" t="s">
        <v>604</v>
      </c>
      <c r="K79" s="5" t="s">
        <v>62</v>
      </c>
      <c r="L79" s="5" t="s">
        <v>63</v>
      </c>
      <c r="M79" s="5" t="s">
        <v>64</v>
      </c>
      <c r="N79" s="5" t="s">
        <v>86</v>
      </c>
      <c r="O79" s="5" t="s">
        <v>87</v>
      </c>
      <c r="P79" s="5" t="s">
        <v>196</v>
      </c>
      <c r="Q79" s="5" t="s">
        <v>152</v>
      </c>
      <c r="R79" s="5"/>
      <c r="S79" s="5">
        <v>840104</v>
      </c>
      <c r="T79" s="7">
        <v>73912</v>
      </c>
      <c r="U79" s="7">
        <v>0</v>
      </c>
      <c r="V79" s="9">
        <v>0</v>
      </c>
      <c r="W79" s="9">
        <v>0</v>
      </c>
      <c r="X79" s="9">
        <v>0</v>
      </c>
      <c r="Y79" s="9">
        <v>0</v>
      </c>
      <c r="Z79" s="9">
        <v>73912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73912</v>
      </c>
      <c r="AH79" s="9">
        <v>0</v>
      </c>
      <c r="AI79" s="9">
        <v>0</v>
      </c>
      <c r="AJ79" s="9">
        <v>0</v>
      </c>
      <c r="AK79" s="7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Y79" s="52">
        <f>+AV79+AT79+AR79+AP79+AN79+AL79+AJ79+AH79+AF79+AD79+AB79+Z79</f>
        <v>73912</v>
      </c>
      <c r="AZ79" s="52">
        <f>+AW79+AU79+AS79+AQ79+AO79+AM79+AK79+AI79+AG79+AE79+AC79+AA79</f>
        <v>73912</v>
      </c>
      <c r="BA79" s="52">
        <f t="shared" si="2"/>
        <v>0</v>
      </c>
      <c r="BB79" s="52">
        <f>+AY79-T79</f>
        <v>0</v>
      </c>
    </row>
    <row r="80" spans="1:54" s="48" customFormat="1" ht="78" customHeight="1" x14ac:dyDescent="0.3">
      <c r="A80" s="2" t="s">
        <v>25</v>
      </c>
      <c r="B80" s="3" t="s">
        <v>402</v>
      </c>
      <c r="C80" s="3" t="s">
        <v>441</v>
      </c>
      <c r="D80" s="3" t="s">
        <v>720</v>
      </c>
      <c r="E80" s="3" t="s">
        <v>438</v>
      </c>
      <c r="F80" s="67">
        <v>1</v>
      </c>
      <c r="G80" s="5" t="s">
        <v>181</v>
      </c>
      <c r="H80" s="28" t="s">
        <v>559</v>
      </c>
      <c r="I80" s="5" t="s">
        <v>182</v>
      </c>
      <c r="J80" s="28" t="s">
        <v>870</v>
      </c>
      <c r="K80" s="5" t="s">
        <v>62</v>
      </c>
      <c r="L80" s="5" t="s">
        <v>63</v>
      </c>
      <c r="M80" s="5" t="s">
        <v>64</v>
      </c>
      <c r="N80" s="5" t="s">
        <v>86</v>
      </c>
      <c r="O80" s="5" t="s">
        <v>87</v>
      </c>
      <c r="P80" s="5" t="s">
        <v>197</v>
      </c>
      <c r="Q80" s="5" t="s">
        <v>152</v>
      </c>
      <c r="R80" s="5"/>
      <c r="S80" s="5">
        <v>840104</v>
      </c>
      <c r="T80" s="7">
        <v>39463.199999999997</v>
      </c>
      <c r="U80" s="7">
        <v>0</v>
      </c>
      <c r="V80" s="9">
        <v>0</v>
      </c>
      <c r="W80" s="9">
        <v>0</v>
      </c>
      <c r="X80" s="9">
        <v>0</v>
      </c>
      <c r="Y80" s="9">
        <v>0</v>
      </c>
      <c r="Z80" s="9">
        <v>39463.199999999997</v>
      </c>
      <c r="AA80" s="9">
        <v>39463.199999999997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7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Y80" s="52">
        <f>+AV80+AT80+AR80+AP80+AN80+AL80+AJ80+AH80+AF80+AD80+AB80+Z80</f>
        <v>39463.199999999997</v>
      </c>
      <c r="AZ80" s="52">
        <f>+AW80+AU80+AS80+AQ80+AO80+AM80+AK80+AI80+AG80+AE80+AC80+AA80</f>
        <v>39463.199999999997</v>
      </c>
      <c r="BA80" s="52">
        <f t="shared" si="2"/>
        <v>0</v>
      </c>
      <c r="BB80" s="52">
        <f>+AY80-T80</f>
        <v>0</v>
      </c>
    </row>
    <row r="81" spans="1:54" s="48" customFormat="1" ht="78" customHeight="1" x14ac:dyDescent="0.3">
      <c r="A81" s="2" t="s">
        <v>25</v>
      </c>
      <c r="B81" s="3" t="s">
        <v>402</v>
      </c>
      <c r="C81" s="3" t="s">
        <v>441</v>
      </c>
      <c r="D81" s="3" t="s">
        <v>720</v>
      </c>
      <c r="E81" s="3" t="s">
        <v>438</v>
      </c>
      <c r="F81" s="67">
        <v>1</v>
      </c>
      <c r="G81" s="5" t="s">
        <v>181</v>
      </c>
      <c r="H81" s="28" t="s">
        <v>559</v>
      </c>
      <c r="I81" s="5" t="s">
        <v>182</v>
      </c>
      <c r="J81" s="28" t="s">
        <v>193</v>
      </c>
      <c r="K81" s="5" t="s">
        <v>62</v>
      </c>
      <c r="L81" s="5" t="s">
        <v>63</v>
      </c>
      <c r="M81" s="5" t="s">
        <v>64</v>
      </c>
      <c r="N81" s="5" t="s">
        <v>86</v>
      </c>
      <c r="O81" s="5" t="s">
        <v>87</v>
      </c>
      <c r="P81" s="5" t="s">
        <v>198</v>
      </c>
      <c r="Q81" s="5" t="s">
        <v>152</v>
      </c>
      <c r="R81" s="5"/>
      <c r="S81" s="5">
        <v>840104</v>
      </c>
      <c r="T81" s="7">
        <v>21360</v>
      </c>
      <c r="U81" s="7">
        <v>0</v>
      </c>
      <c r="V81" s="9">
        <v>0</v>
      </c>
      <c r="W81" s="9">
        <v>0</v>
      </c>
      <c r="X81" s="9">
        <v>0</v>
      </c>
      <c r="Y81" s="9">
        <v>0</v>
      </c>
      <c r="Z81" s="9">
        <v>21360</v>
      </c>
      <c r="AA81" s="9">
        <v>0</v>
      </c>
      <c r="AB81" s="9">
        <v>0</v>
      </c>
      <c r="AC81" s="9">
        <v>21360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7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Y81" s="52">
        <f>+AV81+AT81+AR81+AP81+AN81+AL81+AJ81+AH81+AF81+AD81+AB81+Z81</f>
        <v>21360</v>
      </c>
      <c r="AZ81" s="52">
        <f>+AW81+AU81+AS81+AQ81+AO81+AM81+AK81+AI81+AG81+AE81+AC81+AA81</f>
        <v>21360</v>
      </c>
      <c r="BA81" s="52">
        <f t="shared" si="2"/>
        <v>0</v>
      </c>
      <c r="BB81" s="52">
        <f>+AY81-T81</f>
        <v>0</v>
      </c>
    </row>
    <row r="82" spans="1:54" s="48" customFormat="1" ht="78" customHeight="1" x14ac:dyDescent="0.3">
      <c r="A82" s="2" t="s">
        <v>25</v>
      </c>
      <c r="B82" s="3" t="s">
        <v>402</v>
      </c>
      <c r="C82" s="3" t="s">
        <v>441</v>
      </c>
      <c r="D82" s="3" t="s">
        <v>720</v>
      </c>
      <c r="E82" s="3" t="s">
        <v>438</v>
      </c>
      <c r="F82" s="67">
        <v>1</v>
      </c>
      <c r="G82" s="5" t="s">
        <v>181</v>
      </c>
      <c r="H82" s="28" t="s">
        <v>559</v>
      </c>
      <c r="I82" s="5" t="s">
        <v>182</v>
      </c>
      <c r="J82" s="28" t="s">
        <v>193</v>
      </c>
      <c r="K82" s="5" t="s">
        <v>62</v>
      </c>
      <c r="L82" s="5" t="s">
        <v>63</v>
      </c>
      <c r="M82" s="5" t="s">
        <v>64</v>
      </c>
      <c r="N82" s="5" t="s">
        <v>86</v>
      </c>
      <c r="O82" s="5" t="s">
        <v>87</v>
      </c>
      <c r="P82" s="5" t="s">
        <v>198</v>
      </c>
      <c r="Q82" s="5" t="s">
        <v>152</v>
      </c>
      <c r="R82" s="5"/>
      <c r="S82" s="5">
        <v>730813</v>
      </c>
      <c r="T82" s="7">
        <v>1850</v>
      </c>
      <c r="U82" s="7">
        <v>0</v>
      </c>
      <c r="V82" s="9">
        <v>0</v>
      </c>
      <c r="W82" s="9">
        <v>0</v>
      </c>
      <c r="X82" s="9">
        <v>0</v>
      </c>
      <c r="Y82" s="9">
        <v>0</v>
      </c>
      <c r="Z82" s="9">
        <v>1850</v>
      </c>
      <c r="AA82" s="9">
        <v>0</v>
      </c>
      <c r="AB82" s="9">
        <v>0</v>
      </c>
      <c r="AC82" s="9">
        <v>1850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7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Y82" s="52">
        <f>+AV82+AT82+AR82+AP82+AN82+AL82+AJ82+AH82+AF82+AD82+AB82+Z82</f>
        <v>1850</v>
      </c>
      <c r="AZ82" s="52">
        <f>+AW82+AU82+AS82+AQ82+AO82+AM82+AK82+AI82+AG82+AE82+AC82+AA82</f>
        <v>1850</v>
      </c>
      <c r="BA82" s="52">
        <f t="shared" si="2"/>
        <v>0</v>
      </c>
      <c r="BB82" s="52">
        <f>+AY82-T82</f>
        <v>0</v>
      </c>
    </row>
    <row r="83" spans="1:54" s="48" customFormat="1" ht="78" customHeight="1" x14ac:dyDescent="0.3">
      <c r="A83" s="2" t="s">
        <v>25</v>
      </c>
      <c r="B83" s="3" t="s">
        <v>402</v>
      </c>
      <c r="C83" s="3" t="s">
        <v>441</v>
      </c>
      <c r="D83" s="3" t="s">
        <v>720</v>
      </c>
      <c r="E83" s="3" t="s">
        <v>438</v>
      </c>
      <c r="F83" s="67">
        <v>1</v>
      </c>
      <c r="G83" s="5" t="s">
        <v>181</v>
      </c>
      <c r="H83" s="28" t="s">
        <v>559</v>
      </c>
      <c r="I83" s="5" t="s">
        <v>182</v>
      </c>
      <c r="J83" s="28" t="s">
        <v>193</v>
      </c>
      <c r="K83" s="5" t="s">
        <v>62</v>
      </c>
      <c r="L83" s="5" t="s">
        <v>63</v>
      </c>
      <c r="M83" s="5" t="s">
        <v>64</v>
      </c>
      <c r="N83" s="5" t="s">
        <v>86</v>
      </c>
      <c r="O83" s="5" t="s">
        <v>87</v>
      </c>
      <c r="P83" s="5" t="s">
        <v>198</v>
      </c>
      <c r="Q83" s="5" t="s">
        <v>152</v>
      </c>
      <c r="R83" s="5"/>
      <c r="S83" s="5">
        <v>730802</v>
      </c>
      <c r="T83" s="7">
        <v>3696</v>
      </c>
      <c r="U83" s="7">
        <v>0</v>
      </c>
      <c r="V83" s="9">
        <v>0</v>
      </c>
      <c r="W83" s="9">
        <v>0</v>
      </c>
      <c r="X83" s="9">
        <v>0</v>
      </c>
      <c r="Y83" s="9">
        <v>0</v>
      </c>
      <c r="Z83" s="9">
        <v>3696</v>
      </c>
      <c r="AA83" s="9">
        <v>0</v>
      </c>
      <c r="AB83" s="9">
        <v>0</v>
      </c>
      <c r="AC83" s="9">
        <v>3696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7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Y83" s="52">
        <f>+AV83+AT83+AR83+AP83+AN83+AL83+AJ83+AH83+AF83+AD83+AB83+Z83</f>
        <v>3696</v>
      </c>
      <c r="AZ83" s="52">
        <f>+AW83+AU83+AS83+AQ83+AO83+AM83+AK83+AI83+AG83+AE83+AC83+AA83</f>
        <v>3696</v>
      </c>
      <c r="BA83" s="52">
        <f t="shared" si="2"/>
        <v>0</v>
      </c>
      <c r="BB83" s="52">
        <f>+AY83-T83</f>
        <v>0</v>
      </c>
    </row>
    <row r="84" spans="1:54" s="48" customFormat="1" ht="78" customHeight="1" x14ac:dyDescent="0.3">
      <c r="A84" s="2" t="s">
        <v>25</v>
      </c>
      <c r="B84" s="3" t="s">
        <v>402</v>
      </c>
      <c r="C84" s="3" t="s">
        <v>441</v>
      </c>
      <c r="D84" s="3" t="s">
        <v>720</v>
      </c>
      <c r="E84" s="3" t="s">
        <v>438</v>
      </c>
      <c r="F84" s="67">
        <v>1</v>
      </c>
      <c r="G84" s="5" t="s">
        <v>181</v>
      </c>
      <c r="H84" s="28" t="s">
        <v>559</v>
      </c>
      <c r="I84" s="5" t="s">
        <v>182</v>
      </c>
      <c r="J84" s="28" t="s">
        <v>193</v>
      </c>
      <c r="K84" s="5" t="s">
        <v>62</v>
      </c>
      <c r="L84" s="5" t="s">
        <v>63</v>
      </c>
      <c r="M84" s="5" t="s">
        <v>64</v>
      </c>
      <c r="N84" s="5" t="s">
        <v>86</v>
      </c>
      <c r="O84" s="5" t="s">
        <v>87</v>
      </c>
      <c r="P84" s="5" t="s">
        <v>198</v>
      </c>
      <c r="Q84" s="5" t="s">
        <v>152</v>
      </c>
      <c r="R84" s="5"/>
      <c r="S84" s="5">
        <v>731404</v>
      </c>
      <c r="T84" s="7">
        <v>7374</v>
      </c>
      <c r="U84" s="7">
        <v>0</v>
      </c>
      <c r="V84" s="9">
        <v>0</v>
      </c>
      <c r="W84" s="9">
        <v>0</v>
      </c>
      <c r="X84" s="9">
        <v>0</v>
      </c>
      <c r="Y84" s="9">
        <v>0</v>
      </c>
      <c r="Z84" s="9">
        <v>7374</v>
      </c>
      <c r="AA84" s="9">
        <v>0</v>
      </c>
      <c r="AB84" s="9">
        <v>0</v>
      </c>
      <c r="AC84" s="9">
        <v>7374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7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Y84" s="52">
        <f>+AV84+AT84+AR84+AP84+AN84+AL84+AJ84+AH84+AF84+AD84+AB84+Z84</f>
        <v>7374</v>
      </c>
      <c r="AZ84" s="52">
        <f>+AW84+AU84+AS84+AQ84+AO84+AM84+AK84+AI84+AG84+AE84+AC84+AA84</f>
        <v>7374</v>
      </c>
      <c r="BA84" s="52">
        <f t="shared" si="2"/>
        <v>0</v>
      </c>
      <c r="BB84" s="52">
        <f>+AY84-T84</f>
        <v>0</v>
      </c>
    </row>
    <row r="85" spans="1:54" s="48" customFormat="1" ht="78" customHeight="1" x14ac:dyDescent="0.3">
      <c r="A85" s="2" t="s">
        <v>25</v>
      </c>
      <c r="B85" s="3" t="s">
        <v>402</v>
      </c>
      <c r="C85" s="3" t="s">
        <v>441</v>
      </c>
      <c r="D85" s="3" t="s">
        <v>720</v>
      </c>
      <c r="E85" s="3" t="s">
        <v>438</v>
      </c>
      <c r="F85" s="67">
        <v>1</v>
      </c>
      <c r="G85" s="5" t="s">
        <v>181</v>
      </c>
      <c r="H85" s="28" t="s">
        <v>559</v>
      </c>
      <c r="I85" s="5" t="s">
        <v>182</v>
      </c>
      <c r="J85" s="28" t="s">
        <v>193</v>
      </c>
      <c r="K85" s="5" t="s">
        <v>62</v>
      </c>
      <c r="L85" s="5" t="s">
        <v>63</v>
      </c>
      <c r="M85" s="5" t="s">
        <v>64</v>
      </c>
      <c r="N85" s="5" t="s">
        <v>86</v>
      </c>
      <c r="O85" s="5" t="s">
        <v>87</v>
      </c>
      <c r="P85" s="5" t="s">
        <v>198</v>
      </c>
      <c r="Q85" s="5" t="s">
        <v>152</v>
      </c>
      <c r="R85" s="5"/>
      <c r="S85" s="5">
        <v>731406</v>
      </c>
      <c r="T85" s="7">
        <v>11194</v>
      </c>
      <c r="U85" s="7">
        <v>0</v>
      </c>
      <c r="V85" s="9">
        <v>0</v>
      </c>
      <c r="W85" s="9">
        <v>0</v>
      </c>
      <c r="X85" s="9">
        <v>0</v>
      </c>
      <c r="Y85" s="9">
        <v>0</v>
      </c>
      <c r="Z85" s="9">
        <v>11194</v>
      </c>
      <c r="AA85" s="9">
        <v>0</v>
      </c>
      <c r="AB85" s="9">
        <v>0</v>
      </c>
      <c r="AC85" s="9">
        <v>11194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7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Y85" s="52">
        <f>+AV85+AT85+AR85+AP85+AN85+AL85+AJ85+AH85+AF85+AD85+AB85+Z85</f>
        <v>11194</v>
      </c>
      <c r="AZ85" s="52">
        <f>+AW85+AU85+AS85+AQ85+AO85+AM85+AK85+AI85+AG85+AE85+AC85+AA85</f>
        <v>11194</v>
      </c>
      <c r="BA85" s="52">
        <f t="shared" si="2"/>
        <v>0</v>
      </c>
      <c r="BB85" s="52">
        <f>+AY85-T85</f>
        <v>0</v>
      </c>
    </row>
    <row r="86" spans="1:54" s="48" customFormat="1" ht="78" customHeight="1" x14ac:dyDescent="0.3">
      <c r="A86" s="2" t="s">
        <v>25</v>
      </c>
      <c r="B86" s="3" t="s">
        <v>402</v>
      </c>
      <c r="C86" s="3" t="s">
        <v>437</v>
      </c>
      <c r="D86" s="3" t="s">
        <v>720</v>
      </c>
      <c r="E86" s="3" t="s">
        <v>438</v>
      </c>
      <c r="F86" s="67">
        <v>1</v>
      </c>
      <c r="G86" s="5" t="s">
        <v>181</v>
      </c>
      <c r="H86" s="28" t="s">
        <v>403</v>
      </c>
      <c r="I86" s="5" t="s">
        <v>182</v>
      </c>
      <c r="J86" s="28" t="s">
        <v>605</v>
      </c>
      <c r="K86" s="5" t="s">
        <v>62</v>
      </c>
      <c r="L86" s="5" t="s">
        <v>63</v>
      </c>
      <c r="M86" s="5" t="s">
        <v>64</v>
      </c>
      <c r="N86" s="5" t="s">
        <v>149</v>
      </c>
      <c r="O86" s="5" t="s">
        <v>150</v>
      </c>
      <c r="P86" s="5" t="s">
        <v>737</v>
      </c>
      <c r="Q86" s="5" t="s">
        <v>152</v>
      </c>
      <c r="R86" s="5"/>
      <c r="S86" s="5">
        <v>730802</v>
      </c>
      <c r="T86" s="7">
        <v>33948</v>
      </c>
      <c r="U86" s="7">
        <v>0</v>
      </c>
      <c r="V86" s="9">
        <v>0</v>
      </c>
      <c r="W86" s="9">
        <v>0</v>
      </c>
      <c r="X86" s="9">
        <v>0</v>
      </c>
      <c r="Y86" s="9">
        <v>0</v>
      </c>
      <c r="Z86" s="9">
        <v>33948</v>
      </c>
      <c r="AA86" s="9">
        <v>0</v>
      </c>
      <c r="AB86" s="9">
        <v>0</v>
      </c>
      <c r="AC86" s="9">
        <v>0</v>
      </c>
      <c r="AD86" s="9">
        <v>0</v>
      </c>
      <c r="AE86" s="9">
        <v>33948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7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Y86" s="52">
        <f>+AV86+AT86+AR86+AP86+AN86+AL86+AJ86+AH86+AF86+AD86+AB86+Z86</f>
        <v>33948</v>
      </c>
      <c r="AZ86" s="52">
        <f>+AW86+AU86+AS86+AQ86+AO86+AM86+AK86+AI86+AG86+AE86+AC86+AA86</f>
        <v>33948</v>
      </c>
      <c r="BA86" s="52">
        <f t="shared" si="2"/>
        <v>0</v>
      </c>
      <c r="BB86" s="52">
        <f>+AY86-T86</f>
        <v>0</v>
      </c>
    </row>
    <row r="87" spans="1:54" s="48" customFormat="1" ht="78" customHeight="1" x14ac:dyDescent="0.3">
      <c r="A87" s="2" t="s">
        <v>25</v>
      </c>
      <c r="B87" s="3" t="s">
        <v>402</v>
      </c>
      <c r="C87" s="3" t="s">
        <v>441</v>
      </c>
      <c r="D87" s="3" t="s">
        <v>720</v>
      </c>
      <c r="E87" s="3" t="s">
        <v>438</v>
      </c>
      <c r="F87" s="67">
        <v>1</v>
      </c>
      <c r="G87" s="5" t="s">
        <v>181</v>
      </c>
      <c r="H87" s="28" t="s">
        <v>559</v>
      </c>
      <c r="I87" s="5" t="s">
        <v>182</v>
      </c>
      <c r="J87" s="28" t="s">
        <v>606</v>
      </c>
      <c r="K87" s="5" t="s">
        <v>62</v>
      </c>
      <c r="L87" s="5" t="s">
        <v>63</v>
      </c>
      <c r="M87" s="5" t="s">
        <v>64</v>
      </c>
      <c r="N87" s="5" t="s">
        <v>86</v>
      </c>
      <c r="O87" s="5" t="s">
        <v>87</v>
      </c>
      <c r="P87" s="5" t="s">
        <v>199</v>
      </c>
      <c r="Q87" s="5" t="s">
        <v>152</v>
      </c>
      <c r="R87" s="5"/>
      <c r="S87" s="5">
        <v>840104</v>
      </c>
      <c r="T87" s="7">
        <v>38638.639999999999</v>
      </c>
      <c r="U87" s="7">
        <v>0</v>
      </c>
      <c r="V87" s="9">
        <v>0</v>
      </c>
      <c r="W87" s="9">
        <v>0</v>
      </c>
      <c r="X87" s="9">
        <v>0</v>
      </c>
      <c r="Y87" s="9">
        <v>0</v>
      </c>
      <c r="Z87" s="9">
        <v>38638.639999999999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7">
        <v>0</v>
      </c>
      <c r="AL87" s="9">
        <v>0</v>
      </c>
      <c r="AM87" s="9">
        <v>0</v>
      </c>
      <c r="AN87" s="9">
        <v>0</v>
      </c>
      <c r="AO87" s="9">
        <v>38638.639999999999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Y87" s="52">
        <f>+AV87+AT87+AR87+AP87+AN87+AL87+AJ87+AH87+AF87+AD87+AB87+Z87</f>
        <v>38638.639999999999</v>
      </c>
      <c r="AZ87" s="52">
        <f>+AW87+AU87+AS87+AQ87+AO87+AM87+AK87+AI87+AG87+AE87+AC87+AA87</f>
        <v>38638.639999999999</v>
      </c>
      <c r="BA87" s="52">
        <f t="shared" si="2"/>
        <v>0</v>
      </c>
      <c r="BB87" s="52">
        <f>+AY87-T87</f>
        <v>0</v>
      </c>
    </row>
    <row r="88" spans="1:54" s="48" customFormat="1" ht="78" customHeight="1" x14ac:dyDescent="0.3">
      <c r="A88" s="2" t="s">
        <v>25</v>
      </c>
      <c r="B88" s="3" t="s">
        <v>402</v>
      </c>
      <c r="C88" s="3" t="s">
        <v>437</v>
      </c>
      <c r="D88" s="3" t="s">
        <v>720</v>
      </c>
      <c r="E88" s="3" t="s">
        <v>438</v>
      </c>
      <c r="F88" s="67">
        <v>1</v>
      </c>
      <c r="G88" s="5" t="s">
        <v>219</v>
      </c>
      <c r="H88" s="28" t="s">
        <v>403</v>
      </c>
      <c r="I88" s="5" t="s">
        <v>220</v>
      </c>
      <c r="J88" s="28" t="s">
        <v>401</v>
      </c>
      <c r="K88" s="5" t="s">
        <v>62</v>
      </c>
      <c r="L88" s="5" t="s">
        <v>63</v>
      </c>
      <c r="M88" s="5" t="s">
        <v>64</v>
      </c>
      <c r="N88" s="5" t="s">
        <v>149</v>
      </c>
      <c r="O88" s="5" t="s">
        <v>150</v>
      </c>
      <c r="P88" s="5" t="s">
        <v>226</v>
      </c>
      <c r="Q88" s="5" t="s">
        <v>152</v>
      </c>
      <c r="R88" s="5" t="s">
        <v>252</v>
      </c>
      <c r="S88" s="5">
        <v>840104</v>
      </c>
      <c r="T88" s="7">
        <v>196574.56</v>
      </c>
      <c r="U88" s="7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196574.56</v>
      </c>
      <c r="AK88" s="7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f>98287.28 +98287.28</f>
        <v>196574.56</v>
      </c>
      <c r="AY88" s="52">
        <f>+AV88+AT88+AR88+AP88+AN88+AL88+AJ88+AH88+AF88+AD88+AB88+Z88</f>
        <v>196574.56</v>
      </c>
      <c r="AZ88" s="52">
        <f>+AW88+AU88+AS88+AQ88+AO88+AM88+AK88+AI88+AG88+AE88+AC88+AA88</f>
        <v>196574.56</v>
      </c>
      <c r="BA88" s="52">
        <f t="shared" si="2"/>
        <v>0</v>
      </c>
      <c r="BB88" s="52">
        <f>+AY88-T88</f>
        <v>0</v>
      </c>
    </row>
    <row r="89" spans="1:54" s="48" customFormat="1" ht="78" customHeight="1" x14ac:dyDescent="0.3">
      <c r="A89" s="2" t="s">
        <v>25</v>
      </c>
      <c r="B89" s="3" t="s">
        <v>402</v>
      </c>
      <c r="C89" s="3" t="s">
        <v>437</v>
      </c>
      <c r="D89" s="3" t="s">
        <v>720</v>
      </c>
      <c r="E89" s="3" t="s">
        <v>438</v>
      </c>
      <c r="F89" s="67">
        <v>1</v>
      </c>
      <c r="G89" s="5" t="s">
        <v>219</v>
      </c>
      <c r="H89" s="28" t="s">
        <v>403</v>
      </c>
      <c r="I89" s="5" t="s">
        <v>220</v>
      </c>
      <c r="J89" s="28" t="s">
        <v>400</v>
      </c>
      <c r="K89" s="5" t="s">
        <v>62</v>
      </c>
      <c r="L89" s="5" t="s">
        <v>63</v>
      </c>
      <c r="M89" s="5" t="s">
        <v>64</v>
      </c>
      <c r="N89" s="5" t="s">
        <v>149</v>
      </c>
      <c r="O89" s="5" t="s">
        <v>150</v>
      </c>
      <c r="P89" s="5" t="s">
        <v>227</v>
      </c>
      <c r="Q89" s="5" t="s">
        <v>152</v>
      </c>
      <c r="R89" s="5" t="s">
        <v>154</v>
      </c>
      <c r="S89" s="5">
        <v>730813</v>
      </c>
      <c r="T89" s="7">
        <v>20993.279999999999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20993.279999999999</v>
      </c>
      <c r="AI89" s="9">
        <v>0</v>
      </c>
      <c r="AJ89" s="7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20993.279999999999</v>
      </c>
      <c r="AX89" s="52"/>
      <c r="AY89" s="52">
        <f>+AV89+AT89+AR89+AP89+AN89+AL89+AJ89+AH89+AF89+AD89+AB89+Z89</f>
        <v>20993.279999999999</v>
      </c>
      <c r="AZ89" s="52">
        <f>+AW89+AU89+AS89+AQ89+AO89+AM89+AK89+AI89+AG89+AE89+AC89+AA89</f>
        <v>20993.279999999999</v>
      </c>
      <c r="BA89" s="52">
        <f t="shared" si="2"/>
        <v>0</v>
      </c>
      <c r="BB89" s="52">
        <f>+AY89-T89</f>
        <v>0</v>
      </c>
    </row>
    <row r="90" spans="1:54" s="48" customFormat="1" ht="78" customHeight="1" x14ac:dyDescent="0.3">
      <c r="A90" s="2" t="s">
        <v>25</v>
      </c>
      <c r="B90" s="3" t="s">
        <v>402</v>
      </c>
      <c r="C90" s="3" t="s">
        <v>437</v>
      </c>
      <c r="D90" s="3" t="s">
        <v>720</v>
      </c>
      <c r="E90" s="3" t="s">
        <v>438</v>
      </c>
      <c r="F90" s="67">
        <v>1</v>
      </c>
      <c r="G90" s="5" t="s">
        <v>219</v>
      </c>
      <c r="H90" s="28" t="s">
        <v>403</v>
      </c>
      <c r="I90" s="5" t="s">
        <v>220</v>
      </c>
      <c r="J90" s="28" t="s">
        <v>400</v>
      </c>
      <c r="K90" s="5" t="s">
        <v>62</v>
      </c>
      <c r="L90" s="5" t="s">
        <v>63</v>
      </c>
      <c r="M90" s="5" t="s">
        <v>64</v>
      </c>
      <c r="N90" s="5" t="s">
        <v>149</v>
      </c>
      <c r="O90" s="5" t="s">
        <v>150</v>
      </c>
      <c r="P90" s="5" t="s">
        <v>227</v>
      </c>
      <c r="Q90" s="5" t="s">
        <v>152</v>
      </c>
      <c r="R90" s="7" t="s">
        <v>154</v>
      </c>
      <c r="S90" s="5">
        <v>731406</v>
      </c>
      <c r="T90" s="9">
        <v>78728.5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78728.5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78728.5</v>
      </c>
      <c r="AX90" s="52"/>
      <c r="AY90" s="52">
        <f>+AV90+AT90+AR90+AP90+AN90+AL90+AJ90+AH90+AF90+AD90+AB90+Z90</f>
        <v>78728.5</v>
      </c>
      <c r="AZ90" s="52">
        <f>+AW90+AU90+AS90+AQ90+AO90+AM90+AK90+AI90+AG90+AE90+AC90+AA90</f>
        <v>78728.5</v>
      </c>
      <c r="BA90" s="52">
        <f t="shared" si="2"/>
        <v>0</v>
      </c>
      <c r="BB90" s="52">
        <f>+AY90-T90</f>
        <v>0</v>
      </c>
    </row>
    <row r="91" spans="1:54" s="48" customFormat="1" ht="78" customHeight="1" x14ac:dyDescent="0.3">
      <c r="A91" s="2" t="s">
        <v>25</v>
      </c>
      <c r="B91" s="3" t="s">
        <v>402</v>
      </c>
      <c r="C91" s="3" t="s">
        <v>437</v>
      </c>
      <c r="D91" s="3" t="s">
        <v>720</v>
      </c>
      <c r="E91" s="3" t="s">
        <v>438</v>
      </c>
      <c r="F91" s="67">
        <v>1</v>
      </c>
      <c r="G91" s="5" t="s">
        <v>219</v>
      </c>
      <c r="H91" s="28" t="s">
        <v>403</v>
      </c>
      <c r="I91" s="5" t="s">
        <v>220</v>
      </c>
      <c r="J91" s="28" t="s">
        <v>400</v>
      </c>
      <c r="K91" s="5" t="s">
        <v>62</v>
      </c>
      <c r="L91" s="5" t="s">
        <v>63</v>
      </c>
      <c r="M91" s="5" t="s">
        <v>64</v>
      </c>
      <c r="N91" s="5" t="s">
        <v>149</v>
      </c>
      <c r="O91" s="5" t="s">
        <v>150</v>
      </c>
      <c r="P91" s="5" t="s">
        <v>227</v>
      </c>
      <c r="Q91" s="5" t="s">
        <v>152</v>
      </c>
      <c r="R91" s="7" t="s">
        <v>154</v>
      </c>
      <c r="S91" s="5">
        <v>840106</v>
      </c>
      <c r="T91" s="9">
        <v>548301.6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548301.6</v>
      </c>
      <c r="AI91" s="7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548301.6</v>
      </c>
      <c r="AY91" s="52">
        <f>+AV91+AT91+AR91+AP91+AN91+AL91+AJ91+AH91+AF91+AD91+AB91+Z91</f>
        <v>548301.6</v>
      </c>
      <c r="AZ91" s="52">
        <f>+AW91+AU91+AS91+AQ91+AO91+AM91+AK91+AI91+AG91+AE91+AC91+AA91</f>
        <v>548301.6</v>
      </c>
      <c r="BA91" s="52">
        <f t="shared" si="2"/>
        <v>0</v>
      </c>
      <c r="BB91" s="52">
        <f>+AY91-T91</f>
        <v>0</v>
      </c>
    </row>
    <row r="92" spans="1:54" s="48" customFormat="1" ht="78" customHeight="1" x14ac:dyDescent="0.3">
      <c r="A92" s="2" t="s">
        <v>25</v>
      </c>
      <c r="B92" s="3" t="s">
        <v>402</v>
      </c>
      <c r="C92" s="3" t="s">
        <v>437</v>
      </c>
      <c r="D92" s="3" t="s">
        <v>720</v>
      </c>
      <c r="E92" s="3" t="s">
        <v>438</v>
      </c>
      <c r="F92" s="67">
        <v>1</v>
      </c>
      <c r="G92" s="5" t="s">
        <v>219</v>
      </c>
      <c r="H92" s="28" t="s">
        <v>403</v>
      </c>
      <c r="I92" s="5" t="s">
        <v>220</v>
      </c>
      <c r="J92" s="28" t="s">
        <v>400</v>
      </c>
      <c r="K92" s="5" t="s">
        <v>62</v>
      </c>
      <c r="L92" s="5" t="s">
        <v>63</v>
      </c>
      <c r="M92" s="5" t="s">
        <v>64</v>
      </c>
      <c r="N92" s="5" t="s">
        <v>149</v>
      </c>
      <c r="O92" s="5" t="s">
        <v>150</v>
      </c>
      <c r="P92" s="5" t="s">
        <v>227</v>
      </c>
      <c r="Q92" s="5" t="s">
        <v>152</v>
      </c>
      <c r="R92" s="9" t="s">
        <v>154</v>
      </c>
      <c r="S92" s="5">
        <v>840111</v>
      </c>
      <c r="T92" s="9">
        <v>618063.6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7">
        <v>618063.6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7">
        <v>618063.6</v>
      </c>
      <c r="AY92" s="52">
        <f>+AV92+AT92+AR92+AP92+AN92+AL92+AJ92+AH92+AF92+AD92+AB92+Z92</f>
        <v>618063.6</v>
      </c>
      <c r="AZ92" s="52">
        <f>+AW92+AU92+AS92+AQ92+AO92+AM92+AK92+AI92+AG92+AE92+AC92+AA92</f>
        <v>618063.6</v>
      </c>
      <c r="BA92" s="52">
        <f t="shared" si="2"/>
        <v>0</v>
      </c>
      <c r="BB92" s="52">
        <f>+AY92-T92</f>
        <v>0</v>
      </c>
    </row>
    <row r="93" spans="1:54" s="48" customFormat="1" ht="78" customHeight="1" x14ac:dyDescent="0.3">
      <c r="A93" s="2" t="s">
        <v>25</v>
      </c>
      <c r="B93" s="3" t="s">
        <v>402</v>
      </c>
      <c r="C93" s="3" t="s">
        <v>437</v>
      </c>
      <c r="D93" s="3" t="s">
        <v>720</v>
      </c>
      <c r="E93" s="3" t="s">
        <v>438</v>
      </c>
      <c r="F93" s="67">
        <v>1</v>
      </c>
      <c r="G93" s="5" t="s">
        <v>219</v>
      </c>
      <c r="H93" s="28" t="s">
        <v>403</v>
      </c>
      <c r="I93" s="5" t="s">
        <v>220</v>
      </c>
      <c r="J93" s="28" t="s">
        <v>404</v>
      </c>
      <c r="K93" s="5" t="s">
        <v>62</v>
      </c>
      <c r="L93" s="5" t="s">
        <v>63</v>
      </c>
      <c r="M93" s="5" t="s">
        <v>64</v>
      </c>
      <c r="N93" s="5" t="s">
        <v>149</v>
      </c>
      <c r="O93" s="5" t="s">
        <v>150</v>
      </c>
      <c r="P93" s="5" t="s">
        <v>228</v>
      </c>
      <c r="Q93" s="5" t="s">
        <v>152</v>
      </c>
      <c r="R93" s="5" t="s">
        <v>253</v>
      </c>
      <c r="S93" s="5">
        <v>840104</v>
      </c>
      <c r="T93" s="7">
        <v>500000</v>
      </c>
      <c r="U93" s="7">
        <v>500000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500000</v>
      </c>
      <c r="AI93" s="9">
        <v>0</v>
      </c>
      <c r="AJ93" s="9">
        <v>0</v>
      </c>
      <c r="AK93" s="7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500000</v>
      </c>
      <c r="AY93" s="52">
        <f>+AV93+AT93+AR93+AP93+AN93+AL93+AJ93+AH93+AF93+AD93+AB93+Z93</f>
        <v>500000</v>
      </c>
      <c r="AZ93" s="52">
        <f>+AW93+AU93+AS93+AQ93+AO93+AM93+AK93+AI93+AG93+AE93+AC93+AA93</f>
        <v>500000</v>
      </c>
      <c r="BA93" s="52">
        <f t="shared" si="2"/>
        <v>0</v>
      </c>
      <c r="BB93" s="52">
        <f>+AY93-T93</f>
        <v>0</v>
      </c>
    </row>
    <row r="94" spans="1:54" s="48" customFormat="1" ht="78" customHeight="1" x14ac:dyDescent="0.3">
      <c r="A94" s="2" t="s">
        <v>25</v>
      </c>
      <c r="B94" s="3" t="s">
        <v>402</v>
      </c>
      <c r="C94" s="3" t="s">
        <v>437</v>
      </c>
      <c r="D94" s="3" t="s">
        <v>720</v>
      </c>
      <c r="E94" s="3" t="s">
        <v>438</v>
      </c>
      <c r="F94" s="67">
        <v>1</v>
      </c>
      <c r="G94" s="5" t="s">
        <v>219</v>
      </c>
      <c r="H94" s="28" t="s">
        <v>403</v>
      </c>
      <c r="I94" s="5" t="s">
        <v>220</v>
      </c>
      <c r="J94" s="28" t="s">
        <v>405</v>
      </c>
      <c r="K94" s="5" t="s">
        <v>62</v>
      </c>
      <c r="L94" s="5" t="s">
        <v>63</v>
      </c>
      <c r="M94" s="5" t="s">
        <v>64</v>
      </c>
      <c r="N94" s="5" t="s">
        <v>149</v>
      </c>
      <c r="O94" s="5" t="s">
        <v>150</v>
      </c>
      <c r="P94" s="5" t="s">
        <v>229</v>
      </c>
      <c r="Q94" s="5" t="s">
        <v>152</v>
      </c>
      <c r="R94" s="5" t="s">
        <v>254</v>
      </c>
      <c r="S94" s="5">
        <v>840512</v>
      </c>
      <c r="T94" s="7">
        <v>6000</v>
      </c>
      <c r="U94" s="7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6000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7">
        <v>0</v>
      </c>
      <c r="AL94" s="9">
        <v>0</v>
      </c>
      <c r="AM94" s="9">
        <v>6000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Y94" s="52">
        <f>+AV94+AT94+AR94+AP94+AN94+AL94+AJ94+AH94+AF94+AD94+AB94+Z94</f>
        <v>6000</v>
      </c>
      <c r="AZ94" s="52">
        <f>+AW94+AU94+AS94+AQ94+AO94+AM94+AK94+AI94+AG94+AE94+AC94+AA94</f>
        <v>6000</v>
      </c>
      <c r="BA94" s="52">
        <f t="shared" si="2"/>
        <v>0</v>
      </c>
      <c r="BB94" s="52">
        <f>+AY94-T94</f>
        <v>0</v>
      </c>
    </row>
    <row r="95" spans="1:54" s="48" customFormat="1" ht="78" customHeight="1" x14ac:dyDescent="0.3">
      <c r="A95" s="2" t="s">
        <v>25</v>
      </c>
      <c r="B95" s="3" t="s">
        <v>402</v>
      </c>
      <c r="C95" s="3" t="s">
        <v>437</v>
      </c>
      <c r="D95" s="3" t="s">
        <v>720</v>
      </c>
      <c r="E95" s="3" t="s">
        <v>438</v>
      </c>
      <c r="F95" s="67">
        <v>1</v>
      </c>
      <c r="G95" s="5" t="s">
        <v>219</v>
      </c>
      <c r="H95" s="28" t="s">
        <v>403</v>
      </c>
      <c r="I95" s="5" t="s">
        <v>220</v>
      </c>
      <c r="J95" s="28" t="s">
        <v>406</v>
      </c>
      <c r="K95" s="5" t="s">
        <v>62</v>
      </c>
      <c r="L95" s="5" t="s">
        <v>63</v>
      </c>
      <c r="M95" s="5" t="s">
        <v>64</v>
      </c>
      <c r="N95" s="5" t="s">
        <v>149</v>
      </c>
      <c r="O95" s="5" t="s">
        <v>150</v>
      </c>
      <c r="P95" s="5" t="s">
        <v>230</v>
      </c>
      <c r="Q95" s="5" t="s">
        <v>152</v>
      </c>
      <c r="R95" s="5" t="s">
        <v>255</v>
      </c>
      <c r="S95" s="5">
        <v>730802</v>
      </c>
      <c r="T95" s="7">
        <v>772560</v>
      </c>
      <c r="U95" s="7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772560</v>
      </c>
      <c r="AI95" s="9">
        <v>0</v>
      </c>
      <c r="AJ95" s="9">
        <v>0</v>
      </c>
      <c r="AK95" s="7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772560</v>
      </c>
      <c r="AY95" s="52">
        <f>+AV95+AT95+AR95+AP95+AN95+AL95+AJ95+AH95+AF95+AD95+AB95+Z95</f>
        <v>772560</v>
      </c>
      <c r="AZ95" s="52">
        <f>+AW95+AU95+AS95+AQ95+AO95+AM95+AK95+AI95+AG95+AE95+AC95+AA95</f>
        <v>772560</v>
      </c>
      <c r="BA95" s="52">
        <f t="shared" si="2"/>
        <v>0</v>
      </c>
      <c r="BB95" s="52">
        <f>+AY95-T95</f>
        <v>0</v>
      </c>
    </row>
    <row r="96" spans="1:54" s="48" customFormat="1" ht="78" customHeight="1" x14ac:dyDescent="0.3">
      <c r="A96" s="2" t="s">
        <v>25</v>
      </c>
      <c r="B96" s="3" t="s">
        <v>402</v>
      </c>
      <c r="C96" s="3" t="s">
        <v>437</v>
      </c>
      <c r="D96" s="3" t="s">
        <v>720</v>
      </c>
      <c r="E96" s="3" t="s">
        <v>438</v>
      </c>
      <c r="F96" s="67">
        <v>1</v>
      </c>
      <c r="G96" s="5" t="s">
        <v>219</v>
      </c>
      <c r="H96" s="28" t="s">
        <v>403</v>
      </c>
      <c r="I96" s="5" t="s">
        <v>220</v>
      </c>
      <c r="J96" s="28" t="s">
        <v>407</v>
      </c>
      <c r="K96" s="5" t="s">
        <v>62</v>
      </c>
      <c r="L96" s="5" t="s">
        <v>63</v>
      </c>
      <c r="M96" s="5" t="s">
        <v>64</v>
      </c>
      <c r="N96" s="5" t="s">
        <v>149</v>
      </c>
      <c r="O96" s="5" t="s">
        <v>150</v>
      </c>
      <c r="P96" s="5" t="s">
        <v>231</v>
      </c>
      <c r="Q96" s="5" t="s">
        <v>152</v>
      </c>
      <c r="R96" s="5" t="s">
        <v>154</v>
      </c>
      <c r="S96" s="5">
        <v>730802</v>
      </c>
      <c r="T96" s="7">
        <v>18200</v>
      </c>
      <c r="U96" s="7">
        <v>18200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7">
        <v>0</v>
      </c>
      <c r="AL96" s="9">
        <v>0</v>
      </c>
      <c r="AM96" s="9">
        <v>0</v>
      </c>
      <c r="AN96" s="9">
        <v>0</v>
      </c>
      <c r="AO96" s="9">
        <v>0</v>
      </c>
      <c r="AP96" s="9">
        <v>18200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18200</v>
      </c>
      <c r="AY96" s="52">
        <f>+AV96+AT96+AR96+AP96+AN96+AL96+AJ96+AH96+AF96+AD96+AB96+Z96</f>
        <v>18200</v>
      </c>
      <c r="AZ96" s="52">
        <f>+AW96+AU96+AS96+AQ96+AO96+AM96+AK96+AI96+AG96+AE96+AC96+AA96</f>
        <v>18200</v>
      </c>
      <c r="BA96" s="52">
        <f t="shared" si="2"/>
        <v>0</v>
      </c>
      <c r="BB96" s="52">
        <f>+AY96-T96</f>
        <v>0</v>
      </c>
    </row>
    <row r="97" spans="1:54" s="48" customFormat="1" ht="78" customHeight="1" x14ac:dyDescent="0.3">
      <c r="A97" s="2" t="s">
        <v>25</v>
      </c>
      <c r="B97" s="3" t="s">
        <v>402</v>
      </c>
      <c r="C97" s="3" t="s">
        <v>437</v>
      </c>
      <c r="D97" s="3" t="s">
        <v>720</v>
      </c>
      <c r="E97" s="3" t="s">
        <v>438</v>
      </c>
      <c r="F97" s="67">
        <v>1</v>
      </c>
      <c r="G97" s="5" t="s">
        <v>219</v>
      </c>
      <c r="H97" s="28" t="s">
        <v>403</v>
      </c>
      <c r="I97" s="5" t="s">
        <v>220</v>
      </c>
      <c r="J97" s="28" t="s">
        <v>407</v>
      </c>
      <c r="K97" s="5" t="s">
        <v>62</v>
      </c>
      <c r="L97" s="5" t="s">
        <v>63</v>
      </c>
      <c r="M97" s="5" t="s">
        <v>64</v>
      </c>
      <c r="N97" s="5" t="s">
        <v>149</v>
      </c>
      <c r="O97" s="5" t="s">
        <v>150</v>
      </c>
      <c r="P97" s="5" t="s">
        <v>231</v>
      </c>
      <c r="Q97" s="5" t="s">
        <v>152</v>
      </c>
      <c r="R97" s="5" t="s">
        <v>154</v>
      </c>
      <c r="S97" s="5">
        <v>731406</v>
      </c>
      <c r="T97" s="7">
        <v>17780</v>
      </c>
      <c r="U97" s="7">
        <v>17780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7">
        <v>0</v>
      </c>
      <c r="AL97" s="9">
        <v>0</v>
      </c>
      <c r="AM97" s="9">
        <v>0</v>
      </c>
      <c r="AN97" s="9">
        <v>0</v>
      </c>
      <c r="AO97" s="9">
        <v>0</v>
      </c>
      <c r="AP97" s="9">
        <v>17780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17780</v>
      </c>
      <c r="AY97" s="52">
        <f>+AV97+AT97+AR97+AP97+AN97+AL97+AJ97+AH97+AF97+AD97+AB97+Z97</f>
        <v>17780</v>
      </c>
      <c r="AZ97" s="52">
        <f>+AW97+AU97+AS97+AQ97+AO97+AM97+AK97+AI97+AG97+AE97+AC97+AA97</f>
        <v>17780</v>
      </c>
      <c r="BA97" s="52">
        <f t="shared" si="2"/>
        <v>0</v>
      </c>
      <c r="BB97" s="52">
        <f>+AY97-T97</f>
        <v>0</v>
      </c>
    </row>
    <row r="98" spans="1:54" s="48" customFormat="1" ht="78" customHeight="1" x14ac:dyDescent="0.3">
      <c r="A98" s="2" t="s">
        <v>25</v>
      </c>
      <c r="B98" s="3" t="s">
        <v>402</v>
      </c>
      <c r="C98" s="3" t="s">
        <v>437</v>
      </c>
      <c r="D98" s="3" t="s">
        <v>720</v>
      </c>
      <c r="E98" s="3" t="s">
        <v>438</v>
      </c>
      <c r="F98" s="67">
        <v>1</v>
      </c>
      <c r="G98" s="5" t="s">
        <v>219</v>
      </c>
      <c r="H98" s="28" t="s">
        <v>403</v>
      </c>
      <c r="I98" s="5" t="s">
        <v>220</v>
      </c>
      <c r="J98" s="28" t="s">
        <v>407</v>
      </c>
      <c r="K98" s="5" t="s">
        <v>62</v>
      </c>
      <c r="L98" s="5" t="s">
        <v>63</v>
      </c>
      <c r="M98" s="5" t="s">
        <v>64</v>
      </c>
      <c r="N98" s="5" t="s">
        <v>149</v>
      </c>
      <c r="O98" s="5" t="s">
        <v>150</v>
      </c>
      <c r="P98" s="5" t="s">
        <v>231</v>
      </c>
      <c r="Q98" s="5" t="s">
        <v>152</v>
      </c>
      <c r="R98" s="5" t="s">
        <v>154</v>
      </c>
      <c r="S98" s="5">
        <v>840104</v>
      </c>
      <c r="T98" s="7">
        <v>49532</v>
      </c>
      <c r="U98" s="7">
        <v>49532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7">
        <v>0</v>
      </c>
      <c r="AL98" s="9">
        <v>0</v>
      </c>
      <c r="AM98" s="9">
        <v>0</v>
      </c>
      <c r="AN98" s="9">
        <v>0</v>
      </c>
      <c r="AO98" s="9">
        <v>0</v>
      </c>
      <c r="AP98" s="9">
        <v>49532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49532</v>
      </c>
      <c r="AY98" s="52">
        <f>+AV98+AT98+AR98+AP98+AN98+AL98+AJ98+AH98+AF98+AD98+AB98+Z98</f>
        <v>49532</v>
      </c>
      <c r="AZ98" s="52">
        <f>+AW98+AU98+AS98+AQ98+AO98+AM98+AK98+AI98+AG98+AE98+AC98+AA98</f>
        <v>49532</v>
      </c>
      <c r="BA98" s="52">
        <f t="shared" si="2"/>
        <v>0</v>
      </c>
      <c r="BB98" s="52">
        <f>+AY98-T98</f>
        <v>0</v>
      </c>
    </row>
    <row r="99" spans="1:54" s="48" customFormat="1" ht="78" customHeight="1" x14ac:dyDescent="0.3">
      <c r="A99" s="2" t="s">
        <v>25</v>
      </c>
      <c r="B99" s="3" t="s">
        <v>402</v>
      </c>
      <c r="C99" s="3" t="s">
        <v>437</v>
      </c>
      <c r="D99" s="3" t="s">
        <v>720</v>
      </c>
      <c r="E99" s="3" t="s">
        <v>438</v>
      </c>
      <c r="F99" s="67">
        <v>1</v>
      </c>
      <c r="G99" s="5" t="s">
        <v>219</v>
      </c>
      <c r="H99" s="28" t="s">
        <v>403</v>
      </c>
      <c r="I99" s="5" t="s">
        <v>220</v>
      </c>
      <c r="J99" s="28" t="s">
        <v>407</v>
      </c>
      <c r="K99" s="5" t="s">
        <v>62</v>
      </c>
      <c r="L99" s="5" t="s">
        <v>63</v>
      </c>
      <c r="M99" s="5" t="s">
        <v>64</v>
      </c>
      <c r="N99" s="5" t="s">
        <v>149</v>
      </c>
      <c r="O99" s="5" t="s">
        <v>150</v>
      </c>
      <c r="P99" s="5" t="s">
        <v>231</v>
      </c>
      <c r="Q99" s="5" t="s">
        <v>152</v>
      </c>
      <c r="R99" s="5" t="s">
        <v>154</v>
      </c>
      <c r="S99" s="5">
        <v>840106</v>
      </c>
      <c r="T99" s="7">
        <v>42336</v>
      </c>
      <c r="U99" s="7">
        <v>42336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7">
        <v>0</v>
      </c>
      <c r="AL99" s="9">
        <v>0</v>
      </c>
      <c r="AM99" s="9">
        <v>0</v>
      </c>
      <c r="AN99" s="9">
        <v>0</v>
      </c>
      <c r="AO99" s="9">
        <v>0</v>
      </c>
      <c r="AP99" s="9">
        <v>42336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42336</v>
      </c>
      <c r="AY99" s="52">
        <f>+AV99+AT99+AR99+AP99+AN99+AL99+AJ99+AH99+AF99+AD99+AB99+Z99</f>
        <v>42336</v>
      </c>
      <c r="AZ99" s="52">
        <f>+AW99+AU99+AS99+AQ99+AO99+AM99+AK99+AI99+AG99+AE99+AC99+AA99</f>
        <v>42336</v>
      </c>
      <c r="BA99" s="52">
        <f t="shared" si="2"/>
        <v>0</v>
      </c>
      <c r="BB99" s="52">
        <f>+AY99-T99</f>
        <v>0</v>
      </c>
    </row>
    <row r="100" spans="1:54" s="48" customFormat="1" ht="78" customHeight="1" x14ac:dyDescent="0.3">
      <c r="A100" s="2" t="s">
        <v>25</v>
      </c>
      <c r="B100" s="3" t="s">
        <v>402</v>
      </c>
      <c r="C100" s="3" t="s">
        <v>437</v>
      </c>
      <c r="D100" s="3" t="s">
        <v>720</v>
      </c>
      <c r="E100" s="3" t="s">
        <v>438</v>
      </c>
      <c r="F100" s="67">
        <v>1</v>
      </c>
      <c r="G100" s="5" t="s">
        <v>219</v>
      </c>
      <c r="H100" s="28" t="s">
        <v>403</v>
      </c>
      <c r="I100" s="5" t="s">
        <v>220</v>
      </c>
      <c r="J100" s="28" t="s">
        <v>408</v>
      </c>
      <c r="K100" s="5" t="s">
        <v>62</v>
      </c>
      <c r="L100" s="5" t="s">
        <v>63</v>
      </c>
      <c r="M100" s="5" t="s">
        <v>64</v>
      </c>
      <c r="N100" s="5" t="s">
        <v>149</v>
      </c>
      <c r="O100" s="5" t="s">
        <v>150</v>
      </c>
      <c r="P100" s="5" t="s">
        <v>232</v>
      </c>
      <c r="Q100" s="5" t="s">
        <v>152</v>
      </c>
      <c r="R100" s="5" t="s">
        <v>256</v>
      </c>
      <c r="S100" s="5">
        <v>840104</v>
      </c>
      <c r="T100" s="7">
        <v>0</v>
      </c>
      <c r="U100" s="7">
        <v>1490500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7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Y100" s="52">
        <f>+AV100+AT100+AR100+AP100+AN100+AL100+AJ100+AH100+AF100+AD100+AB100+Z100</f>
        <v>0</v>
      </c>
      <c r="AZ100" s="52">
        <f>+AW100+AU100+AS100+AQ100+AO100+AM100+AK100+AI100+AG100+AE100+AC100+AA100</f>
        <v>0</v>
      </c>
      <c r="BA100" s="52">
        <f t="shared" si="2"/>
        <v>0</v>
      </c>
      <c r="BB100" s="52">
        <f>+AY100-T100</f>
        <v>0</v>
      </c>
    </row>
    <row r="101" spans="1:54" s="48" customFormat="1" ht="78" customHeight="1" x14ac:dyDescent="0.3">
      <c r="A101" s="2" t="s">
        <v>25</v>
      </c>
      <c r="B101" s="3" t="s">
        <v>402</v>
      </c>
      <c r="C101" s="3" t="s">
        <v>437</v>
      </c>
      <c r="D101" s="3" t="s">
        <v>720</v>
      </c>
      <c r="E101" s="3" t="s">
        <v>438</v>
      </c>
      <c r="F101" s="67">
        <v>1</v>
      </c>
      <c r="G101" s="5" t="s">
        <v>219</v>
      </c>
      <c r="H101" s="28" t="s">
        <v>403</v>
      </c>
      <c r="I101" s="5" t="s">
        <v>220</v>
      </c>
      <c r="J101" s="28" t="s">
        <v>408</v>
      </c>
      <c r="K101" s="5" t="s">
        <v>62</v>
      </c>
      <c r="L101" s="5" t="s">
        <v>63</v>
      </c>
      <c r="M101" s="5" t="s">
        <v>64</v>
      </c>
      <c r="N101" s="5" t="s">
        <v>149</v>
      </c>
      <c r="O101" s="5" t="s">
        <v>150</v>
      </c>
      <c r="P101" s="5" t="s">
        <v>232</v>
      </c>
      <c r="Q101" s="5" t="s">
        <v>152</v>
      </c>
      <c r="R101" s="5" t="s">
        <v>256</v>
      </c>
      <c r="S101" s="5">
        <v>730805</v>
      </c>
      <c r="T101" s="7">
        <v>0</v>
      </c>
      <c r="U101" s="7">
        <v>9500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7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Y101" s="52">
        <f>+AV101+AT101+AR101+AP101+AN101+AL101+AJ101+AH101+AF101+AD101+AB101+Z101</f>
        <v>0</v>
      </c>
      <c r="AZ101" s="52">
        <f>+AW101+AU101+AS101+AQ101+AO101+AM101+AK101+AI101+AG101+AE101+AC101+AA101</f>
        <v>0</v>
      </c>
      <c r="BA101" s="52">
        <f t="shared" si="2"/>
        <v>0</v>
      </c>
      <c r="BB101" s="52">
        <f>+AY101-T101</f>
        <v>0</v>
      </c>
    </row>
    <row r="102" spans="1:54" s="48" customFormat="1" ht="78" customHeight="1" x14ac:dyDescent="0.3">
      <c r="A102" s="2" t="s">
        <v>25</v>
      </c>
      <c r="B102" s="3" t="s">
        <v>402</v>
      </c>
      <c r="C102" s="3" t="s">
        <v>437</v>
      </c>
      <c r="D102" s="3" t="s">
        <v>720</v>
      </c>
      <c r="E102" s="3" t="s">
        <v>438</v>
      </c>
      <c r="F102" s="67">
        <v>1</v>
      </c>
      <c r="G102" s="5" t="s">
        <v>219</v>
      </c>
      <c r="H102" s="28" t="s">
        <v>403</v>
      </c>
      <c r="I102" s="5" t="s">
        <v>220</v>
      </c>
      <c r="J102" s="28" t="s">
        <v>879</v>
      </c>
      <c r="K102" s="5" t="s">
        <v>62</v>
      </c>
      <c r="L102" s="5" t="s">
        <v>63</v>
      </c>
      <c r="M102" s="5" t="s">
        <v>64</v>
      </c>
      <c r="N102" s="5" t="s">
        <v>149</v>
      </c>
      <c r="O102" s="5" t="s">
        <v>150</v>
      </c>
      <c r="P102" s="5" t="s">
        <v>233</v>
      </c>
      <c r="Q102" s="5" t="s">
        <v>152</v>
      </c>
      <c r="R102" s="5" t="s">
        <v>257</v>
      </c>
      <c r="S102" s="5">
        <v>730813</v>
      </c>
      <c r="T102" s="7">
        <v>70000</v>
      </c>
      <c r="U102" s="7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70000</v>
      </c>
      <c r="AK102" s="7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70000</v>
      </c>
      <c r="AY102" s="52">
        <f>+AV102+AT102+AR102+AP102+AN102+AL102+AJ102+AH102+AF102+AD102+AB102+Z102</f>
        <v>70000</v>
      </c>
      <c r="AZ102" s="52">
        <f>+AW102+AU102+AS102+AQ102+AO102+AM102+AK102+AI102+AG102+AE102+AC102+AA102</f>
        <v>70000</v>
      </c>
      <c r="BA102" s="52">
        <f t="shared" si="2"/>
        <v>0</v>
      </c>
      <c r="BB102" s="52">
        <f>+AY102-T102</f>
        <v>0</v>
      </c>
    </row>
    <row r="103" spans="1:54" s="48" customFormat="1" ht="78" customHeight="1" x14ac:dyDescent="0.3">
      <c r="A103" s="2" t="s">
        <v>25</v>
      </c>
      <c r="B103" s="3" t="s">
        <v>402</v>
      </c>
      <c r="C103" s="3" t="s">
        <v>437</v>
      </c>
      <c r="D103" s="3" t="s">
        <v>720</v>
      </c>
      <c r="E103" s="3" t="s">
        <v>438</v>
      </c>
      <c r="F103" s="67">
        <v>1</v>
      </c>
      <c r="G103" s="5" t="s">
        <v>219</v>
      </c>
      <c r="H103" s="28" t="s">
        <v>403</v>
      </c>
      <c r="I103" s="5" t="s">
        <v>220</v>
      </c>
      <c r="J103" s="28" t="s">
        <v>873</v>
      </c>
      <c r="K103" s="5" t="s">
        <v>62</v>
      </c>
      <c r="L103" s="5" t="s">
        <v>63</v>
      </c>
      <c r="M103" s="5" t="s">
        <v>64</v>
      </c>
      <c r="N103" s="5" t="s">
        <v>149</v>
      </c>
      <c r="O103" s="5" t="s">
        <v>150</v>
      </c>
      <c r="P103" s="5" t="s">
        <v>234</v>
      </c>
      <c r="Q103" s="5" t="s">
        <v>152</v>
      </c>
      <c r="R103" s="5" t="s">
        <v>258</v>
      </c>
      <c r="S103" s="5">
        <v>840113</v>
      </c>
      <c r="T103" s="7">
        <v>72000</v>
      </c>
      <c r="U103" s="7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7">
        <v>0</v>
      </c>
      <c r="AL103" s="9">
        <v>72000</v>
      </c>
      <c r="AM103" s="9">
        <v>0</v>
      </c>
      <c r="AN103" s="9">
        <v>0</v>
      </c>
      <c r="AO103" s="9">
        <v>0</v>
      </c>
      <c r="AP103" s="9">
        <v>0</v>
      </c>
      <c r="AQ103" s="9">
        <v>72000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Y103" s="52">
        <f>+AV103+AT103+AR103+AP103+AN103+AL103+AJ103+AH103+AF103+AD103+AB103+Z103</f>
        <v>72000</v>
      </c>
      <c r="AZ103" s="52">
        <f>+AW103+AU103+AS103+AQ103+AO103+AM103+AK103+AI103+AG103+AE103+AC103+AA103</f>
        <v>72000</v>
      </c>
      <c r="BA103" s="52">
        <f t="shared" si="2"/>
        <v>0</v>
      </c>
      <c r="BB103" s="52">
        <f>+AY103-T103</f>
        <v>0</v>
      </c>
    </row>
    <row r="104" spans="1:54" s="48" customFormat="1" ht="78" customHeight="1" x14ac:dyDescent="0.3">
      <c r="A104" s="2" t="s">
        <v>25</v>
      </c>
      <c r="B104" s="3" t="s">
        <v>402</v>
      </c>
      <c r="C104" s="3" t="s">
        <v>437</v>
      </c>
      <c r="D104" s="3" t="s">
        <v>720</v>
      </c>
      <c r="E104" s="3" t="s">
        <v>438</v>
      </c>
      <c r="F104" s="67">
        <v>1</v>
      </c>
      <c r="G104" s="5" t="s">
        <v>219</v>
      </c>
      <c r="H104" s="28" t="s">
        <v>403</v>
      </c>
      <c r="I104" s="5" t="s">
        <v>220</v>
      </c>
      <c r="J104" s="28" t="s">
        <v>873</v>
      </c>
      <c r="K104" s="5" t="s">
        <v>62</v>
      </c>
      <c r="L104" s="5" t="s">
        <v>63</v>
      </c>
      <c r="M104" s="5" t="s">
        <v>64</v>
      </c>
      <c r="N104" s="5" t="s">
        <v>149</v>
      </c>
      <c r="O104" s="5" t="s">
        <v>150</v>
      </c>
      <c r="P104" s="5" t="s">
        <v>234</v>
      </c>
      <c r="Q104" s="5" t="s">
        <v>152</v>
      </c>
      <c r="R104" s="5" t="s">
        <v>258</v>
      </c>
      <c r="S104" s="5">
        <v>730404</v>
      </c>
      <c r="T104" s="7">
        <v>0</v>
      </c>
      <c r="U104" s="7">
        <v>6000</v>
      </c>
      <c r="V104" s="9">
        <v>6000</v>
      </c>
      <c r="W104" s="9">
        <v>6000</v>
      </c>
      <c r="X104" s="9">
        <v>6000</v>
      </c>
      <c r="Y104" s="9">
        <v>6000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7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Y104" s="52">
        <f>+AV104+AT104+AR104+AP104+AN104+AL104+AJ104+AH104+AF104+AD104+AB104+Z104</f>
        <v>0</v>
      </c>
      <c r="AZ104" s="52">
        <f>+AW104+AU104+AS104+AQ104+AO104+AM104+AK104+AI104+AG104+AE104+AC104+AA104</f>
        <v>0</v>
      </c>
      <c r="BA104" s="52">
        <f t="shared" si="2"/>
        <v>0</v>
      </c>
      <c r="BB104" s="52">
        <f>+AY104-T104</f>
        <v>0</v>
      </c>
    </row>
    <row r="105" spans="1:54" s="48" customFormat="1" ht="78" customHeight="1" x14ac:dyDescent="0.3">
      <c r="A105" s="2" t="s">
        <v>25</v>
      </c>
      <c r="B105" s="3" t="s">
        <v>402</v>
      </c>
      <c r="C105" s="3" t="s">
        <v>437</v>
      </c>
      <c r="D105" s="3" t="s">
        <v>720</v>
      </c>
      <c r="E105" s="3" t="s">
        <v>438</v>
      </c>
      <c r="F105" s="67">
        <v>1</v>
      </c>
      <c r="G105" s="5" t="s">
        <v>219</v>
      </c>
      <c r="H105" s="28" t="s">
        <v>403</v>
      </c>
      <c r="I105" s="5" t="s">
        <v>220</v>
      </c>
      <c r="J105" s="28" t="s">
        <v>873</v>
      </c>
      <c r="K105" s="5" t="s">
        <v>62</v>
      </c>
      <c r="L105" s="5" t="s">
        <v>63</v>
      </c>
      <c r="M105" s="5" t="s">
        <v>64</v>
      </c>
      <c r="N105" s="5" t="s">
        <v>149</v>
      </c>
      <c r="O105" s="5" t="s">
        <v>150</v>
      </c>
      <c r="P105" s="5" t="s">
        <v>234</v>
      </c>
      <c r="Q105" s="5" t="s">
        <v>152</v>
      </c>
      <c r="R105" s="5" t="s">
        <v>258</v>
      </c>
      <c r="S105" s="5">
        <v>731404</v>
      </c>
      <c r="T105" s="7">
        <v>4000</v>
      </c>
      <c r="U105" s="7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7">
        <v>0</v>
      </c>
      <c r="AL105" s="9">
        <v>4000</v>
      </c>
      <c r="AM105" s="9">
        <v>0</v>
      </c>
      <c r="AN105" s="9">
        <v>0</v>
      </c>
      <c r="AO105" s="9">
        <v>0</v>
      </c>
      <c r="AP105" s="9">
        <v>0</v>
      </c>
      <c r="AQ105" s="9">
        <v>4000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Y105" s="52">
        <f>+AV105+AT105+AR105+AP105+AN105+AL105+AJ105+AH105+AF105+AD105+AB105+Z105</f>
        <v>4000</v>
      </c>
      <c r="AZ105" s="52">
        <f>+AW105+AU105+AS105+AQ105+AO105+AM105+AK105+AI105+AG105+AE105+AC105+AA105</f>
        <v>4000</v>
      </c>
      <c r="BA105" s="52">
        <f t="shared" si="2"/>
        <v>0</v>
      </c>
      <c r="BB105" s="52">
        <f>+AY105-T105</f>
        <v>0</v>
      </c>
    </row>
    <row r="106" spans="1:54" s="48" customFormat="1" ht="78" customHeight="1" x14ac:dyDescent="0.3">
      <c r="A106" s="2" t="s">
        <v>25</v>
      </c>
      <c r="B106" s="3" t="s">
        <v>402</v>
      </c>
      <c r="C106" s="3" t="s">
        <v>437</v>
      </c>
      <c r="D106" s="3" t="s">
        <v>720</v>
      </c>
      <c r="E106" s="3" t="s">
        <v>438</v>
      </c>
      <c r="F106" s="67">
        <v>1</v>
      </c>
      <c r="G106" s="5" t="s">
        <v>219</v>
      </c>
      <c r="H106" s="28" t="s">
        <v>403</v>
      </c>
      <c r="I106" s="5" t="s">
        <v>220</v>
      </c>
      <c r="J106" s="28" t="s">
        <v>409</v>
      </c>
      <c r="K106" s="5" t="s">
        <v>62</v>
      </c>
      <c r="L106" s="5" t="s">
        <v>63</v>
      </c>
      <c r="M106" s="5" t="s">
        <v>64</v>
      </c>
      <c r="N106" s="5" t="s">
        <v>149</v>
      </c>
      <c r="O106" s="5" t="s">
        <v>150</v>
      </c>
      <c r="P106" s="5" t="s">
        <v>235</v>
      </c>
      <c r="Q106" s="5" t="s">
        <v>152</v>
      </c>
      <c r="R106" s="5" t="s">
        <v>259</v>
      </c>
      <c r="S106" s="5">
        <v>730802</v>
      </c>
      <c r="T106" s="7">
        <v>0</v>
      </c>
      <c r="U106" s="7">
        <v>620000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7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Y106" s="52">
        <f>+AV106+AT106+AR106+AP106+AN106+AL106+AJ106+AH106+AF106+AD106+AB106+Z106</f>
        <v>0</v>
      </c>
      <c r="AZ106" s="52">
        <f>+AW106+AU106+AS106+AQ106+AO106+AM106+AK106+AI106+AG106+AE106+AC106+AA106</f>
        <v>0</v>
      </c>
      <c r="BA106" s="52">
        <f t="shared" si="2"/>
        <v>0</v>
      </c>
      <c r="BB106" s="52">
        <f>+AY106-T106</f>
        <v>0</v>
      </c>
    </row>
    <row r="107" spans="1:54" s="48" customFormat="1" ht="78" customHeight="1" x14ac:dyDescent="0.3">
      <c r="A107" s="2" t="s">
        <v>25</v>
      </c>
      <c r="B107" s="3" t="s">
        <v>402</v>
      </c>
      <c r="C107" s="3" t="s">
        <v>437</v>
      </c>
      <c r="D107" s="3" t="s">
        <v>720</v>
      </c>
      <c r="E107" s="3" t="s">
        <v>438</v>
      </c>
      <c r="F107" s="67">
        <v>1</v>
      </c>
      <c r="G107" s="5" t="s">
        <v>219</v>
      </c>
      <c r="H107" s="28" t="s">
        <v>403</v>
      </c>
      <c r="I107" s="5" t="s">
        <v>220</v>
      </c>
      <c r="J107" s="28" t="s">
        <v>410</v>
      </c>
      <c r="K107" s="5" t="s">
        <v>62</v>
      </c>
      <c r="L107" s="5" t="s">
        <v>63</v>
      </c>
      <c r="M107" s="5" t="s">
        <v>64</v>
      </c>
      <c r="N107" s="5" t="s">
        <v>149</v>
      </c>
      <c r="O107" s="5" t="s">
        <v>150</v>
      </c>
      <c r="P107" s="5" t="s">
        <v>236</v>
      </c>
      <c r="Q107" s="5" t="s">
        <v>152</v>
      </c>
      <c r="R107" s="5" t="s">
        <v>260</v>
      </c>
      <c r="S107" s="5">
        <v>730802</v>
      </c>
      <c r="T107" s="7">
        <v>78000</v>
      </c>
      <c r="U107" s="7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7">
        <v>0</v>
      </c>
      <c r="AL107" s="9">
        <v>78000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78000</v>
      </c>
      <c r="AY107" s="52">
        <f>+AV107+AT107+AR107+AP107+AN107+AL107+AJ107+AH107+AF107+AD107+AB107+Z107</f>
        <v>78000</v>
      </c>
      <c r="AZ107" s="52">
        <f>+AW107+AU107+AS107+AQ107+AO107+AM107+AK107+AI107+AG107+AE107+AC107+AA107</f>
        <v>78000</v>
      </c>
      <c r="BA107" s="52">
        <f t="shared" si="2"/>
        <v>0</v>
      </c>
      <c r="BB107" s="52">
        <f>+AY107-T107</f>
        <v>0</v>
      </c>
    </row>
    <row r="108" spans="1:54" s="48" customFormat="1" ht="78" customHeight="1" x14ac:dyDescent="0.3">
      <c r="A108" s="2" t="s">
        <v>25</v>
      </c>
      <c r="B108" s="3" t="s">
        <v>402</v>
      </c>
      <c r="C108" s="3" t="s">
        <v>437</v>
      </c>
      <c r="D108" s="3" t="s">
        <v>720</v>
      </c>
      <c r="E108" s="3" t="s">
        <v>438</v>
      </c>
      <c r="F108" s="67">
        <v>1</v>
      </c>
      <c r="G108" s="5" t="s">
        <v>219</v>
      </c>
      <c r="H108" s="28" t="s">
        <v>403</v>
      </c>
      <c r="I108" s="5" t="s">
        <v>220</v>
      </c>
      <c r="J108" s="28" t="s">
        <v>221</v>
      </c>
      <c r="K108" s="5" t="s">
        <v>62</v>
      </c>
      <c r="L108" s="5" t="s">
        <v>63</v>
      </c>
      <c r="M108" s="5" t="s">
        <v>64</v>
      </c>
      <c r="N108" s="5" t="s">
        <v>149</v>
      </c>
      <c r="O108" s="5" t="s">
        <v>150</v>
      </c>
      <c r="P108" s="5" t="s">
        <v>237</v>
      </c>
      <c r="Q108" s="5" t="s">
        <v>152</v>
      </c>
      <c r="R108" s="5" t="s">
        <v>260</v>
      </c>
      <c r="S108" s="5">
        <v>730802</v>
      </c>
      <c r="T108" s="7">
        <v>60000</v>
      </c>
      <c r="U108" s="7">
        <v>60000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7">
        <v>0</v>
      </c>
      <c r="AL108" s="9">
        <v>0</v>
      </c>
      <c r="AM108" s="9">
        <v>0</v>
      </c>
      <c r="AN108" s="9">
        <v>60000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60000</v>
      </c>
      <c r="AY108" s="52">
        <f>+AV108+AT108+AR108+AP108+AN108+AL108+AJ108+AH108+AF108+AD108+AB108+Z108</f>
        <v>60000</v>
      </c>
      <c r="AZ108" s="52">
        <f>+AW108+AU108+AS108+AQ108+AO108+AM108+AK108+AI108+AG108+AE108+AC108+AA108</f>
        <v>60000</v>
      </c>
      <c r="BA108" s="52">
        <f t="shared" si="2"/>
        <v>0</v>
      </c>
      <c r="BB108" s="52">
        <f>+AY108-T108</f>
        <v>0</v>
      </c>
    </row>
    <row r="109" spans="1:54" s="48" customFormat="1" ht="78" customHeight="1" x14ac:dyDescent="0.3">
      <c r="A109" s="2" t="s">
        <v>25</v>
      </c>
      <c r="B109" s="3" t="s">
        <v>402</v>
      </c>
      <c r="C109" s="3" t="s">
        <v>437</v>
      </c>
      <c r="D109" s="3" t="s">
        <v>720</v>
      </c>
      <c r="E109" s="3" t="s">
        <v>438</v>
      </c>
      <c r="F109" s="67">
        <v>1</v>
      </c>
      <c r="G109" s="5" t="s">
        <v>219</v>
      </c>
      <c r="H109" s="28" t="s">
        <v>403</v>
      </c>
      <c r="I109" s="5" t="s">
        <v>220</v>
      </c>
      <c r="J109" s="28" t="s">
        <v>222</v>
      </c>
      <c r="K109" s="5" t="s">
        <v>62</v>
      </c>
      <c r="L109" s="5" t="s">
        <v>63</v>
      </c>
      <c r="M109" s="5" t="s">
        <v>64</v>
      </c>
      <c r="N109" s="5" t="s">
        <v>149</v>
      </c>
      <c r="O109" s="5" t="s">
        <v>150</v>
      </c>
      <c r="P109" s="5" t="s">
        <v>238</v>
      </c>
      <c r="Q109" s="5" t="s">
        <v>152</v>
      </c>
      <c r="R109" s="5"/>
      <c r="S109" s="5">
        <v>840111</v>
      </c>
      <c r="T109" s="7">
        <v>0</v>
      </c>
      <c r="U109" s="7">
        <v>415000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7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Y109" s="52">
        <f>+AV109+AT109+AR109+AP109+AN109+AL109+AJ109+AH109+AF109+AD109+AB109+Z109</f>
        <v>0</v>
      </c>
      <c r="AZ109" s="52">
        <f>+AW109+AU109+AS109+AQ109+AO109+AM109+AK109+AI109+AG109+AE109+AC109+AA109</f>
        <v>0</v>
      </c>
      <c r="BA109" s="52">
        <f t="shared" si="2"/>
        <v>0</v>
      </c>
      <c r="BB109" s="52">
        <f>+AY109-T109</f>
        <v>0</v>
      </c>
    </row>
    <row r="110" spans="1:54" s="48" customFormat="1" ht="78" customHeight="1" x14ac:dyDescent="0.3">
      <c r="A110" s="2" t="s">
        <v>25</v>
      </c>
      <c r="B110" s="3" t="s">
        <v>402</v>
      </c>
      <c r="C110" s="3" t="s">
        <v>437</v>
      </c>
      <c r="D110" s="3" t="s">
        <v>720</v>
      </c>
      <c r="E110" s="3" t="s">
        <v>438</v>
      </c>
      <c r="F110" s="67">
        <v>1</v>
      </c>
      <c r="G110" s="5" t="s">
        <v>219</v>
      </c>
      <c r="H110" s="28" t="s">
        <v>403</v>
      </c>
      <c r="I110" s="5" t="s">
        <v>220</v>
      </c>
      <c r="J110" s="28" t="s">
        <v>411</v>
      </c>
      <c r="K110" s="5" t="s">
        <v>62</v>
      </c>
      <c r="L110" s="5" t="s">
        <v>63</v>
      </c>
      <c r="M110" s="5" t="s">
        <v>64</v>
      </c>
      <c r="N110" s="5" t="s">
        <v>149</v>
      </c>
      <c r="O110" s="5" t="s">
        <v>150</v>
      </c>
      <c r="P110" s="5" t="s">
        <v>239</v>
      </c>
      <c r="Q110" s="5" t="s">
        <v>152</v>
      </c>
      <c r="R110" s="5" t="s">
        <v>261</v>
      </c>
      <c r="S110" s="5">
        <v>730802</v>
      </c>
      <c r="T110" s="7">
        <v>21000</v>
      </c>
      <c r="U110" s="7">
        <v>21000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7">
        <v>0</v>
      </c>
      <c r="AL110" s="9">
        <v>21000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21000</v>
      </c>
      <c r="AY110" s="52">
        <f>+AV110+AT110+AR110+AP110+AN110+AL110+AJ110+AH110+AF110+AD110+AB110+Z110</f>
        <v>21000</v>
      </c>
      <c r="AZ110" s="52">
        <f>+AW110+AU110+AS110+AQ110+AO110+AM110+AK110+AI110+AG110+AE110+AC110+AA110</f>
        <v>21000</v>
      </c>
      <c r="BA110" s="52">
        <f t="shared" si="2"/>
        <v>0</v>
      </c>
      <c r="BB110" s="52">
        <f>+AY110-T110</f>
        <v>0</v>
      </c>
    </row>
    <row r="111" spans="1:54" s="48" customFormat="1" ht="78" customHeight="1" x14ac:dyDescent="0.3">
      <c r="A111" s="2" t="s">
        <v>25</v>
      </c>
      <c r="B111" s="3" t="s">
        <v>402</v>
      </c>
      <c r="C111" s="3" t="s">
        <v>437</v>
      </c>
      <c r="D111" s="3" t="s">
        <v>720</v>
      </c>
      <c r="E111" s="3" t="s">
        <v>438</v>
      </c>
      <c r="F111" s="67">
        <v>1</v>
      </c>
      <c r="G111" s="5" t="s">
        <v>219</v>
      </c>
      <c r="H111" s="28" t="s">
        <v>403</v>
      </c>
      <c r="I111" s="5" t="s">
        <v>220</v>
      </c>
      <c r="J111" s="28" t="s">
        <v>433</v>
      </c>
      <c r="K111" s="5" t="s">
        <v>62</v>
      </c>
      <c r="L111" s="5" t="s">
        <v>63</v>
      </c>
      <c r="M111" s="5" t="s">
        <v>64</v>
      </c>
      <c r="N111" s="5" t="s">
        <v>149</v>
      </c>
      <c r="O111" s="5" t="s">
        <v>150</v>
      </c>
      <c r="P111" s="5" t="s">
        <v>240</v>
      </c>
      <c r="Q111" s="5" t="s">
        <v>152</v>
      </c>
      <c r="R111" s="5" t="s">
        <v>262</v>
      </c>
      <c r="S111" s="5">
        <v>730802</v>
      </c>
      <c r="T111" s="7">
        <v>0</v>
      </c>
      <c r="U111" s="7">
        <v>75920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7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Y111" s="52">
        <f>+AV111+AT111+AR111+AP111+AN111+AL111+AJ111+AH111+AF111+AD111+AB111+Z111</f>
        <v>0</v>
      </c>
      <c r="AZ111" s="52">
        <f>+AW111+AU111+AS111+AQ111+AO111+AM111+AK111+AI111+AG111+AE111+AC111+AA111</f>
        <v>0</v>
      </c>
      <c r="BA111" s="52">
        <f t="shared" si="2"/>
        <v>0</v>
      </c>
      <c r="BB111" s="52">
        <f>+AY111-T111</f>
        <v>0</v>
      </c>
    </row>
    <row r="112" spans="1:54" s="48" customFormat="1" ht="78" customHeight="1" x14ac:dyDescent="0.3">
      <c r="A112" s="2" t="s">
        <v>25</v>
      </c>
      <c r="B112" s="3" t="s">
        <v>402</v>
      </c>
      <c r="C112" s="3" t="s">
        <v>437</v>
      </c>
      <c r="D112" s="3" t="s">
        <v>720</v>
      </c>
      <c r="E112" s="3" t="s">
        <v>438</v>
      </c>
      <c r="F112" s="67">
        <v>1</v>
      </c>
      <c r="G112" s="5" t="s">
        <v>219</v>
      </c>
      <c r="H112" s="28" t="s">
        <v>403</v>
      </c>
      <c r="I112" s="5" t="s">
        <v>220</v>
      </c>
      <c r="J112" s="28" t="s">
        <v>433</v>
      </c>
      <c r="K112" s="5" t="s">
        <v>62</v>
      </c>
      <c r="L112" s="5" t="s">
        <v>63</v>
      </c>
      <c r="M112" s="5" t="s">
        <v>64</v>
      </c>
      <c r="N112" s="5" t="s">
        <v>149</v>
      </c>
      <c r="O112" s="5" t="s">
        <v>150</v>
      </c>
      <c r="P112" s="5" t="s">
        <v>240</v>
      </c>
      <c r="Q112" s="5" t="s">
        <v>152</v>
      </c>
      <c r="R112" s="5" t="s">
        <v>262</v>
      </c>
      <c r="S112" s="5">
        <v>731406</v>
      </c>
      <c r="T112" s="7">
        <v>0</v>
      </c>
      <c r="U112" s="7">
        <v>9770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7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Y112" s="52">
        <f>+AV112+AT112+AR112+AP112+AN112+AL112+AJ112+AH112+AF112+AD112+AB112+Z112</f>
        <v>0</v>
      </c>
      <c r="AZ112" s="52">
        <f>+AW112+AU112+AS112+AQ112+AO112+AM112+AK112+AI112+AG112+AE112+AC112+AA112</f>
        <v>0</v>
      </c>
      <c r="BA112" s="52">
        <f t="shared" si="2"/>
        <v>0</v>
      </c>
      <c r="BB112" s="52">
        <f>+AY112-T112</f>
        <v>0</v>
      </c>
    </row>
    <row r="113" spans="1:54" s="48" customFormat="1" ht="78" customHeight="1" x14ac:dyDescent="0.3">
      <c r="A113" s="2" t="s">
        <v>25</v>
      </c>
      <c r="B113" s="3" t="s">
        <v>402</v>
      </c>
      <c r="C113" s="3" t="s">
        <v>437</v>
      </c>
      <c r="D113" s="3" t="s">
        <v>720</v>
      </c>
      <c r="E113" s="3" t="s">
        <v>438</v>
      </c>
      <c r="F113" s="67">
        <v>1</v>
      </c>
      <c r="G113" s="5" t="s">
        <v>219</v>
      </c>
      <c r="H113" s="28" t="s">
        <v>403</v>
      </c>
      <c r="I113" s="5" t="s">
        <v>220</v>
      </c>
      <c r="J113" s="28" t="s">
        <v>433</v>
      </c>
      <c r="K113" s="5" t="s">
        <v>62</v>
      </c>
      <c r="L113" s="5" t="s">
        <v>63</v>
      </c>
      <c r="M113" s="5" t="s">
        <v>64</v>
      </c>
      <c r="N113" s="5" t="s">
        <v>149</v>
      </c>
      <c r="O113" s="5" t="s">
        <v>150</v>
      </c>
      <c r="P113" s="5" t="s">
        <v>240</v>
      </c>
      <c r="Q113" s="5" t="s">
        <v>152</v>
      </c>
      <c r="R113" s="5" t="s">
        <v>262</v>
      </c>
      <c r="S113" s="5">
        <v>731408</v>
      </c>
      <c r="T113" s="7">
        <v>0</v>
      </c>
      <c r="U113" s="7">
        <v>8110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7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Y113" s="52">
        <f>+AV113+AT113+AR113+AP113+AN113+AL113+AJ113+AH113+AF113+AD113+AB113+Z113</f>
        <v>0</v>
      </c>
      <c r="AZ113" s="52">
        <f>+AW113+AU113+AS113+AQ113+AO113+AM113+AK113+AI113+AG113+AE113+AC113+AA113</f>
        <v>0</v>
      </c>
      <c r="BA113" s="52">
        <f t="shared" si="2"/>
        <v>0</v>
      </c>
      <c r="BB113" s="52">
        <f>+AY113-T113</f>
        <v>0</v>
      </c>
    </row>
    <row r="114" spans="1:54" s="48" customFormat="1" ht="78" customHeight="1" x14ac:dyDescent="0.3">
      <c r="A114" s="2" t="s">
        <v>25</v>
      </c>
      <c r="B114" s="3" t="s">
        <v>402</v>
      </c>
      <c r="C114" s="3" t="s">
        <v>437</v>
      </c>
      <c r="D114" s="3" t="s">
        <v>720</v>
      </c>
      <c r="E114" s="3" t="s">
        <v>438</v>
      </c>
      <c r="F114" s="67">
        <v>1</v>
      </c>
      <c r="G114" s="5" t="s">
        <v>219</v>
      </c>
      <c r="H114" s="28" t="s">
        <v>403</v>
      </c>
      <c r="I114" s="5" t="s">
        <v>220</v>
      </c>
      <c r="J114" s="28" t="s">
        <v>433</v>
      </c>
      <c r="K114" s="5" t="s">
        <v>62</v>
      </c>
      <c r="L114" s="5" t="s">
        <v>63</v>
      </c>
      <c r="M114" s="5" t="s">
        <v>64</v>
      </c>
      <c r="N114" s="5" t="s">
        <v>149</v>
      </c>
      <c r="O114" s="5" t="s">
        <v>150</v>
      </c>
      <c r="P114" s="5" t="s">
        <v>240</v>
      </c>
      <c r="Q114" s="5" t="s">
        <v>152</v>
      </c>
      <c r="R114" s="5" t="s">
        <v>262</v>
      </c>
      <c r="S114" s="5">
        <v>840104</v>
      </c>
      <c r="T114" s="7">
        <v>0</v>
      </c>
      <c r="U114" s="7">
        <v>48000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7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Y114" s="52">
        <f>+AV114+AT114+AR114+AP114+AN114+AL114+AJ114+AH114+AF114+AD114+AB114+Z114</f>
        <v>0</v>
      </c>
      <c r="AZ114" s="52">
        <f>+AW114+AU114+AS114+AQ114+AO114+AM114+AK114+AI114+AG114+AE114+AC114+AA114</f>
        <v>0</v>
      </c>
      <c r="BA114" s="52">
        <f t="shared" si="2"/>
        <v>0</v>
      </c>
      <c r="BB114" s="52">
        <f>+AY114-T114</f>
        <v>0</v>
      </c>
    </row>
    <row r="115" spans="1:54" s="48" customFormat="1" ht="78" customHeight="1" x14ac:dyDescent="0.3">
      <c r="A115" s="2" t="s">
        <v>25</v>
      </c>
      <c r="B115" s="3" t="s">
        <v>402</v>
      </c>
      <c r="C115" s="3" t="s">
        <v>437</v>
      </c>
      <c r="D115" s="3" t="s">
        <v>720</v>
      </c>
      <c r="E115" s="3" t="s">
        <v>438</v>
      </c>
      <c r="F115" s="67">
        <v>1</v>
      </c>
      <c r="G115" s="5" t="s">
        <v>219</v>
      </c>
      <c r="H115" s="28" t="s">
        <v>403</v>
      </c>
      <c r="I115" s="5" t="s">
        <v>220</v>
      </c>
      <c r="J115" s="28" t="s">
        <v>874</v>
      </c>
      <c r="K115" s="5" t="s">
        <v>62</v>
      </c>
      <c r="L115" s="5" t="s">
        <v>63</v>
      </c>
      <c r="M115" s="5" t="s">
        <v>64</v>
      </c>
      <c r="N115" s="5" t="s">
        <v>149</v>
      </c>
      <c r="O115" s="5" t="s">
        <v>150</v>
      </c>
      <c r="P115" s="5" t="s">
        <v>241</v>
      </c>
      <c r="Q115" s="5" t="s">
        <v>152</v>
      </c>
      <c r="R115" s="5" t="s">
        <v>263</v>
      </c>
      <c r="S115" s="5">
        <v>840104</v>
      </c>
      <c r="T115" s="7">
        <v>275000</v>
      </c>
      <c r="U115" s="7">
        <v>275000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7">
        <v>0</v>
      </c>
      <c r="AL115" s="9">
        <v>275000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275000</v>
      </c>
      <c r="AY115" s="52">
        <f>+AV115+AT115+AR115+AP115+AN115+AL115+AJ115+AH115+AF115+AD115+AB115+Z115</f>
        <v>275000</v>
      </c>
      <c r="AZ115" s="52">
        <f>+AW115+AU115+AS115+AQ115+AO115+AM115+AK115+AI115+AG115+AE115+AC115+AA115</f>
        <v>275000</v>
      </c>
      <c r="BA115" s="52">
        <f t="shared" si="2"/>
        <v>0</v>
      </c>
      <c r="BB115" s="52">
        <f>+AY115-T115</f>
        <v>0</v>
      </c>
    </row>
    <row r="116" spans="1:54" s="48" customFormat="1" ht="78" customHeight="1" x14ac:dyDescent="0.3">
      <c r="A116" s="2" t="s">
        <v>25</v>
      </c>
      <c r="B116" s="3" t="s">
        <v>402</v>
      </c>
      <c r="C116" s="3" t="s">
        <v>437</v>
      </c>
      <c r="D116" s="3" t="s">
        <v>720</v>
      </c>
      <c r="E116" s="3" t="s">
        <v>438</v>
      </c>
      <c r="F116" s="67">
        <v>1</v>
      </c>
      <c r="G116" s="5" t="s">
        <v>219</v>
      </c>
      <c r="H116" s="28" t="s">
        <v>403</v>
      </c>
      <c r="I116" s="5" t="s">
        <v>220</v>
      </c>
      <c r="J116" s="28" t="s">
        <v>223</v>
      </c>
      <c r="K116" s="5" t="s">
        <v>62</v>
      </c>
      <c r="L116" s="5" t="s">
        <v>63</v>
      </c>
      <c r="M116" s="5" t="s">
        <v>64</v>
      </c>
      <c r="N116" s="5" t="s">
        <v>149</v>
      </c>
      <c r="O116" s="5" t="s">
        <v>150</v>
      </c>
      <c r="P116" s="5" t="s">
        <v>242</v>
      </c>
      <c r="Q116" s="5" t="s">
        <v>152</v>
      </c>
      <c r="R116" s="5"/>
      <c r="S116" s="5">
        <v>730813</v>
      </c>
      <c r="T116" s="7">
        <v>60000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7">
        <v>60000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60000</v>
      </c>
      <c r="AV116" s="9">
        <v>0</v>
      </c>
      <c r="AW116" s="9">
        <v>0</v>
      </c>
      <c r="AX116" s="52"/>
      <c r="AY116" s="52">
        <f>+AV116+AT116+AR116+AP116+AN116+AL116+AJ116+AH116+AF116+AD116+AB116+Z116</f>
        <v>60000</v>
      </c>
      <c r="AZ116" s="52">
        <f>+AW116+AU116+AS116+AQ116+AO116+AM116+AK116+AI116+AG116+AE116+AC116+AA116</f>
        <v>60000</v>
      </c>
      <c r="BA116" s="52">
        <f t="shared" si="2"/>
        <v>0</v>
      </c>
      <c r="BB116" s="52">
        <f>+AY116-T116</f>
        <v>0</v>
      </c>
    </row>
    <row r="117" spans="1:54" s="48" customFormat="1" ht="78" customHeight="1" x14ac:dyDescent="0.3">
      <c r="A117" s="2" t="s">
        <v>25</v>
      </c>
      <c r="B117" s="3" t="s">
        <v>402</v>
      </c>
      <c r="C117" s="3" t="s">
        <v>437</v>
      </c>
      <c r="D117" s="3" t="s">
        <v>720</v>
      </c>
      <c r="E117" s="3" t="s">
        <v>438</v>
      </c>
      <c r="F117" s="67">
        <v>1</v>
      </c>
      <c r="G117" s="5" t="s">
        <v>219</v>
      </c>
      <c r="H117" s="28" t="s">
        <v>403</v>
      </c>
      <c r="I117" s="5" t="s">
        <v>220</v>
      </c>
      <c r="J117" s="28" t="s">
        <v>223</v>
      </c>
      <c r="K117" s="5" t="s">
        <v>62</v>
      </c>
      <c r="L117" s="5" t="s">
        <v>63</v>
      </c>
      <c r="M117" s="5" t="s">
        <v>64</v>
      </c>
      <c r="N117" s="5" t="s">
        <v>149</v>
      </c>
      <c r="O117" s="5" t="s">
        <v>150</v>
      </c>
      <c r="P117" s="5" t="s">
        <v>242</v>
      </c>
      <c r="Q117" s="5" t="s">
        <v>152</v>
      </c>
      <c r="R117" s="5"/>
      <c r="S117" s="5">
        <v>731404</v>
      </c>
      <c r="T117" s="7">
        <v>50000</v>
      </c>
      <c r="U117" s="7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50000</v>
      </c>
      <c r="AK117" s="7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50000</v>
      </c>
      <c r="AV117" s="9">
        <v>0</v>
      </c>
      <c r="AW117" s="9">
        <v>0</v>
      </c>
      <c r="AY117" s="52">
        <f>+AV117+AT117+AR117+AP117+AN117+AL117+AJ117+AH117+AF117+AD117+AB117+Z117</f>
        <v>50000</v>
      </c>
      <c r="AZ117" s="52">
        <f>+AW117+AU117+AS117+AQ117+AO117+AM117+AK117+AI117+AG117+AE117+AC117+AA117</f>
        <v>50000</v>
      </c>
      <c r="BA117" s="52">
        <f t="shared" si="2"/>
        <v>0</v>
      </c>
      <c r="BB117" s="52">
        <f>+AY117-T117</f>
        <v>0</v>
      </c>
    </row>
    <row r="118" spans="1:54" s="48" customFormat="1" ht="78" customHeight="1" x14ac:dyDescent="0.3">
      <c r="A118" s="2" t="s">
        <v>25</v>
      </c>
      <c r="B118" s="3" t="s">
        <v>402</v>
      </c>
      <c r="C118" s="3" t="s">
        <v>437</v>
      </c>
      <c r="D118" s="3" t="s">
        <v>720</v>
      </c>
      <c r="E118" s="3" t="s">
        <v>438</v>
      </c>
      <c r="F118" s="67">
        <v>1</v>
      </c>
      <c r="G118" s="5" t="s">
        <v>219</v>
      </c>
      <c r="H118" s="28" t="s">
        <v>403</v>
      </c>
      <c r="I118" s="5" t="s">
        <v>220</v>
      </c>
      <c r="J118" s="28" t="s">
        <v>223</v>
      </c>
      <c r="K118" s="5" t="s">
        <v>62</v>
      </c>
      <c r="L118" s="5" t="s">
        <v>63</v>
      </c>
      <c r="M118" s="5" t="s">
        <v>64</v>
      </c>
      <c r="N118" s="5" t="s">
        <v>149</v>
      </c>
      <c r="O118" s="5" t="s">
        <v>150</v>
      </c>
      <c r="P118" s="5" t="s">
        <v>242</v>
      </c>
      <c r="Q118" s="5" t="s">
        <v>152</v>
      </c>
      <c r="R118" s="5"/>
      <c r="S118" s="5">
        <v>731406</v>
      </c>
      <c r="T118" s="7">
        <v>17000</v>
      </c>
      <c r="U118" s="7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17000</v>
      </c>
      <c r="AK118" s="7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17000</v>
      </c>
      <c r="AV118" s="9">
        <v>0</v>
      </c>
      <c r="AW118" s="9">
        <v>0</v>
      </c>
      <c r="AY118" s="52">
        <f>+AV118+AT118+AR118+AP118+AN118+AL118+AJ118+AH118+AF118+AD118+AB118+Z118</f>
        <v>17000</v>
      </c>
      <c r="AZ118" s="52">
        <f>+AW118+AU118+AS118+AQ118+AO118+AM118+AK118+AI118+AG118+AE118+AC118+AA118</f>
        <v>17000</v>
      </c>
      <c r="BA118" s="52">
        <f t="shared" si="2"/>
        <v>0</v>
      </c>
      <c r="BB118" s="52">
        <f>+AY118-T118</f>
        <v>0</v>
      </c>
    </row>
    <row r="119" spans="1:54" s="48" customFormat="1" ht="78" customHeight="1" x14ac:dyDescent="0.3">
      <c r="A119" s="2" t="s">
        <v>25</v>
      </c>
      <c r="B119" s="3" t="s">
        <v>402</v>
      </c>
      <c r="C119" s="3" t="s">
        <v>437</v>
      </c>
      <c r="D119" s="3" t="s">
        <v>720</v>
      </c>
      <c r="E119" s="3" t="s">
        <v>438</v>
      </c>
      <c r="F119" s="67">
        <v>1</v>
      </c>
      <c r="G119" s="5" t="s">
        <v>219</v>
      </c>
      <c r="H119" s="28" t="s">
        <v>403</v>
      </c>
      <c r="I119" s="5" t="s">
        <v>220</v>
      </c>
      <c r="J119" s="28" t="s">
        <v>412</v>
      </c>
      <c r="K119" s="5" t="s">
        <v>62</v>
      </c>
      <c r="L119" s="5" t="s">
        <v>63</v>
      </c>
      <c r="M119" s="5" t="s">
        <v>64</v>
      </c>
      <c r="N119" s="5" t="s">
        <v>149</v>
      </c>
      <c r="O119" s="5" t="s">
        <v>150</v>
      </c>
      <c r="P119" s="5" t="s">
        <v>243</v>
      </c>
      <c r="Q119" s="5" t="s">
        <v>152</v>
      </c>
      <c r="R119" s="5"/>
      <c r="S119" s="5">
        <v>840104</v>
      </c>
      <c r="T119" s="7">
        <v>0</v>
      </c>
      <c r="U119" s="7">
        <v>1205000</v>
      </c>
      <c r="V119" s="9">
        <f>+U119+T119</f>
        <v>1205000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7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Y119" s="52">
        <f>+AV119+AT119+AR119+AP119+AN119+AL119+AJ119+AH119+AF119+AD119+AB119+Z119</f>
        <v>0</v>
      </c>
      <c r="AZ119" s="52">
        <f>+AW119+AU119+AS119+AQ119+AO119+AM119+AK119+AI119+AG119+AE119+AC119+AA119</f>
        <v>0</v>
      </c>
      <c r="BA119" s="52">
        <f t="shared" si="2"/>
        <v>0</v>
      </c>
      <c r="BB119" s="52">
        <f>+AY119-T119</f>
        <v>0</v>
      </c>
    </row>
    <row r="120" spans="1:54" s="48" customFormat="1" ht="78" customHeight="1" x14ac:dyDescent="0.3">
      <c r="A120" s="2" t="s">
        <v>25</v>
      </c>
      <c r="B120" s="3" t="s">
        <v>402</v>
      </c>
      <c r="C120" s="3" t="s">
        <v>437</v>
      </c>
      <c r="D120" s="3" t="s">
        <v>720</v>
      </c>
      <c r="E120" s="3" t="s">
        <v>438</v>
      </c>
      <c r="F120" s="67">
        <v>1</v>
      </c>
      <c r="G120" s="5" t="s">
        <v>219</v>
      </c>
      <c r="H120" s="28" t="s">
        <v>403</v>
      </c>
      <c r="I120" s="5" t="s">
        <v>220</v>
      </c>
      <c r="J120" s="28" t="s">
        <v>413</v>
      </c>
      <c r="K120" s="5" t="s">
        <v>62</v>
      </c>
      <c r="L120" s="5" t="s">
        <v>63</v>
      </c>
      <c r="M120" s="5" t="s">
        <v>64</v>
      </c>
      <c r="N120" s="5" t="s">
        <v>149</v>
      </c>
      <c r="O120" s="5" t="s">
        <v>150</v>
      </c>
      <c r="P120" s="5" t="s">
        <v>244</v>
      </c>
      <c r="Q120" s="5" t="s">
        <v>152</v>
      </c>
      <c r="R120" s="5" t="s">
        <v>255</v>
      </c>
      <c r="S120" s="5">
        <v>840104</v>
      </c>
      <c r="T120" s="7">
        <v>507746.4</v>
      </c>
      <c r="U120" s="7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507746.4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7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507746.4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Y120" s="52">
        <f>+AV120+AT120+AR120+AP120+AN120+AL120+AJ120+AH120+AF120+AD120+AB120+Z120</f>
        <v>507746.4</v>
      </c>
      <c r="AZ120" s="52">
        <f>+AW120+AU120+AS120+AQ120+AO120+AM120+AK120+AI120+AG120+AE120+AC120+AA120</f>
        <v>507746.4</v>
      </c>
      <c r="BA120" s="52">
        <f t="shared" si="2"/>
        <v>0</v>
      </c>
      <c r="BB120" s="52">
        <f>+AY120-T120</f>
        <v>0</v>
      </c>
    </row>
    <row r="121" spans="1:54" s="48" customFormat="1" ht="78" customHeight="1" x14ac:dyDescent="0.3">
      <c r="A121" s="2" t="s">
        <v>25</v>
      </c>
      <c r="B121" s="3" t="s">
        <v>402</v>
      </c>
      <c r="C121" s="3" t="s">
        <v>441</v>
      </c>
      <c r="D121" s="3" t="s">
        <v>720</v>
      </c>
      <c r="E121" s="3" t="s">
        <v>438</v>
      </c>
      <c r="F121" s="67">
        <v>1</v>
      </c>
      <c r="G121" s="5" t="s">
        <v>219</v>
      </c>
      <c r="H121" s="28" t="s">
        <v>559</v>
      </c>
      <c r="I121" s="5" t="s">
        <v>220</v>
      </c>
      <c r="J121" s="28" t="s">
        <v>414</v>
      </c>
      <c r="K121" s="5" t="s">
        <v>62</v>
      </c>
      <c r="L121" s="5" t="s">
        <v>63</v>
      </c>
      <c r="M121" s="36" t="s">
        <v>64</v>
      </c>
      <c r="N121" s="5" t="s">
        <v>86</v>
      </c>
      <c r="O121" s="36" t="s">
        <v>87</v>
      </c>
      <c r="P121" s="5" t="s">
        <v>226</v>
      </c>
      <c r="Q121" s="5" t="s">
        <v>152</v>
      </c>
      <c r="R121" s="5" t="s">
        <v>255</v>
      </c>
      <c r="S121" s="5">
        <v>730802</v>
      </c>
      <c r="T121" s="7">
        <v>41465.300000000003</v>
      </c>
      <c r="U121" s="7">
        <v>0</v>
      </c>
      <c r="V121" s="9">
        <v>0</v>
      </c>
      <c r="W121" s="9">
        <v>0</v>
      </c>
      <c r="X121" s="9">
        <v>0</v>
      </c>
      <c r="Y121" s="9">
        <v>0</v>
      </c>
      <c r="Z121" s="7">
        <v>41465.300000000003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7">
        <v>0</v>
      </c>
      <c r="AL121" s="9">
        <v>0</v>
      </c>
      <c r="AM121" s="9">
        <v>0</v>
      </c>
      <c r="AN121" s="9">
        <v>0</v>
      </c>
      <c r="AO121" s="7">
        <v>41465.300000000003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Y121" s="52">
        <f>+AV121+AT121+AR121+AP121+AN121+AL121+AJ121+AH121+AF121+AD121+AB121+Z121</f>
        <v>41465.300000000003</v>
      </c>
      <c r="AZ121" s="52">
        <f>+AW121+AU121+AS121+AQ121+AO121+AM121+AK121+AI121+AG121+AE121+AC121+AA121</f>
        <v>41465.300000000003</v>
      </c>
      <c r="BA121" s="52">
        <f t="shared" si="2"/>
        <v>0</v>
      </c>
      <c r="BB121" s="52">
        <f>+AY121-T121</f>
        <v>0</v>
      </c>
    </row>
    <row r="122" spans="1:54" s="48" customFormat="1" ht="78" customHeight="1" x14ac:dyDescent="0.3">
      <c r="A122" s="2" t="s">
        <v>25</v>
      </c>
      <c r="B122" s="3" t="s">
        <v>402</v>
      </c>
      <c r="C122" s="3" t="s">
        <v>437</v>
      </c>
      <c r="D122" s="3" t="s">
        <v>720</v>
      </c>
      <c r="E122" s="3" t="s">
        <v>438</v>
      </c>
      <c r="F122" s="67">
        <v>1</v>
      </c>
      <c r="G122" s="5" t="s">
        <v>219</v>
      </c>
      <c r="H122" s="28" t="s">
        <v>403</v>
      </c>
      <c r="I122" s="5" t="s">
        <v>220</v>
      </c>
      <c r="J122" s="28" t="s">
        <v>434</v>
      </c>
      <c r="K122" s="5" t="s">
        <v>62</v>
      </c>
      <c r="L122" s="5" t="s">
        <v>63</v>
      </c>
      <c r="M122" s="5" t="s">
        <v>64</v>
      </c>
      <c r="N122" s="5" t="s">
        <v>149</v>
      </c>
      <c r="O122" s="5" t="s">
        <v>150</v>
      </c>
      <c r="P122" s="5" t="s">
        <v>245</v>
      </c>
      <c r="Q122" s="5" t="s">
        <v>152</v>
      </c>
      <c r="R122" s="5" t="s">
        <v>255</v>
      </c>
      <c r="S122" s="5">
        <v>730802</v>
      </c>
      <c r="T122" s="7">
        <v>1067640</v>
      </c>
      <c r="U122" s="7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1067640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7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1067640</v>
      </c>
      <c r="AT122" s="9">
        <v>0</v>
      </c>
      <c r="AU122" s="9">
        <v>0</v>
      </c>
      <c r="AV122" s="9">
        <v>0</v>
      </c>
      <c r="AW122" s="9">
        <v>0</v>
      </c>
      <c r="AY122" s="52">
        <f>+AV122+AT122+AR122+AP122+AN122+AL122+AJ122+AH122+AF122+AD122+AB122+Z122</f>
        <v>1067640</v>
      </c>
      <c r="AZ122" s="52">
        <f>+AW122+AU122+AS122+AQ122+AO122+AM122+AK122+AI122+AG122+AE122+AC122+AA122</f>
        <v>1067640</v>
      </c>
      <c r="BA122" s="52">
        <f t="shared" si="2"/>
        <v>0</v>
      </c>
      <c r="BB122" s="52">
        <f>+AY122-T122</f>
        <v>0</v>
      </c>
    </row>
    <row r="123" spans="1:54" s="48" customFormat="1" ht="78" customHeight="1" x14ac:dyDescent="0.3">
      <c r="A123" s="2" t="s">
        <v>25</v>
      </c>
      <c r="B123" s="3" t="s">
        <v>402</v>
      </c>
      <c r="C123" s="3" t="s">
        <v>437</v>
      </c>
      <c r="D123" s="3" t="s">
        <v>720</v>
      </c>
      <c r="E123" s="3" t="s">
        <v>438</v>
      </c>
      <c r="F123" s="67">
        <v>1</v>
      </c>
      <c r="G123" s="5" t="s">
        <v>219</v>
      </c>
      <c r="H123" s="28" t="s">
        <v>403</v>
      </c>
      <c r="I123" s="5" t="s">
        <v>220</v>
      </c>
      <c r="J123" s="28" t="s">
        <v>415</v>
      </c>
      <c r="K123" s="5" t="s">
        <v>62</v>
      </c>
      <c r="L123" s="5" t="s">
        <v>63</v>
      </c>
      <c r="M123" s="5" t="s">
        <v>64</v>
      </c>
      <c r="N123" s="5" t="s">
        <v>149</v>
      </c>
      <c r="O123" s="5" t="s">
        <v>150</v>
      </c>
      <c r="P123" s="5" t="s">
        <v>246</v>
      </c>
      <c r="Q123" s="5" t="s">
        <v>152</v>
      </c>
      <c r="R123" s="5" t="s">
        <v>255</v>
      </c>
      <c r="S123" s="5">
        <v>730802</v>
      </c>
      <c r="T123" s="7">
        <v>1499960.0000000002</v>
      </c>
      <c r="U123" s="7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1499960.0000000002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7">
        <v>0</v>
      </c>
      <c r="AL123" s="9">
        <v>0</v>
      </c>
      <c r="AM123" s="9">
        <v>0</v>
      </c>
      <c r="AN123" s="9">
        <v>0</v>
      </c>
      <c r="AO123" s="9">
        <v>1499960.0000000002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Y123" s="52">
        <f>+AV123+AT123+AR123+AP123+AN123+AL123+AJ123+AH123+AF123+AD123+AB123+Z123</f>
        <v>1499960.0000000002</v>
      </c>
      <c r="AZ123" s="52">
        <f>+AW123+AU123+AS123+AQ123+AO123+AM123+AK123+AI123+AG123+AE123+AC123+AA123</f>
        <v>1499960.0000000002</v>
      </c>
      <c r="BA123" s="52">
        <f t="shared" si="2"/>
        <v>0</v>
      </c>
      <c r="BB123" s="52">
        <f>+AY123-T123</f>
        <v>0</v>
      </c>
    </row>
    <row r="124" spans="1:54" s="48" customFormat="1" ht="78" customHeight="1" x14ac:dyDescent="0.3">
      <c r="A124" s="2" t="s">
        <v>25</v>
      </c>
      <c r="B124" s="3" t="s">
        <v>402</v>
      </c>
      <c r="C124" s="3" t="s">
        <v>437</v>
      </c>
      <c r="D124" s="3" t="s">
        <v>720</v>
      </c>
      <c r="E124" s="3" t="s">
        <v>438</v>
      </c>
      <c r="F124" s="67">
        <v>1</v>
      </c>
      <c r="G124" s="5" t="s">
        <v>219</v>
      </c>
      <c r="H124" s="28" t="s">
        <v>403</v>
      </c>
      <c r="I124" s="5" t="s">
        <v>220</v>
      </c>
      <c r="J124" s="28" t="s">
        <v>416</v>
      </c>
      <c r="K124" s="5" t="s">
        <v>62</v>
      </c>
      <c r="L124" s="5" t="s">
        <v>63</v>
      </c>
      <c r="M124" s="5" t="s">
        <v>64</v>
      </c>
      <c r="N124" s="5" t="s">
        <v>149</v>
      </c>
      <c r="O124" s="5" t="s">
        <v>150</v>
      </c>
      <c r="P124" s="5" t="s">
        <v>247</v>
      </c>
      <c r="Q124" s="5" t="s">
        <v>152</v>
      </c>
      <c r="R124" s="5" t="s">
        <v>255</v>
      </c>
      <c r="S124" s="5">
        <v>730802</v>
      </c>
      <c r="T124" s="7">
        <v>150000</v>
      </c>
      <c r="U124" s="7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150000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7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150000</v>
      </c>
      <c r="AY124" s="52">
        <f>+AV124+AT124+AR124+AP124+AN124+AL124+AJ124+AH124+AF124+AD124+AB124+Z124</f>
        <v>150000</v>
      </c>
      <c r="AZ124" s="52">
        <f>+AW124+AU124+AS124+AQ124+AO124+AM124+AK124+AI124+AG124+AE124+AC124+AA124</f>
        <v>150000</v>
      </c>
      <c r="BA124" s="52">
        <f t="shared" si="2"/>
        <v>0</v>
      </c>
      <c r="BB124" s="52">
        <f>+AY124-T124</f>
        <v>0</v>
      </c>
    </row>
    <row r="125" spans="1:54" s="48" customFormat="1" ht="78" customHeight="1" x14ac:dyDescent="0.3">
      <c r="A125" s="2" t="s">
        <v>25</v>
      </c>
      <c r="B125" s="3" t="s">
        <v>402</v>
      </c>
      <c r="C125" s="3" t="s">
        <v>437</v>
      </c>
      <c r="D125" s="3" t="s">
        <v>720</v>
      </c>
      <c r="E125" s="3" t="s">
        <v>438</v>
      </c>
      <c r="F125" s="67">
        <v>1</v>
      </c>
      <c r="G125" s="5" t="s">
        <v>219</v>
      </c>
      <c r="H125" s="28" t="s">
        <v>403</v>
      </c>
      <c r="I125" s="5" t="s">
        <v>220</v>
      </c>
      <c r="J125" s="28" t="s">
        <v>417</v>
      </c>
      <c r="K125" s="5" t="s">
        <v>62</v>
      </c>
      <c r="L125" s="5" t="s">
        <v>63</v>
      </c>
      <c r="M125" s="5" t="s">
        <v>64</v>
      </c>
      <c r="N125" s="5" t="s">
        <v>149</v>
      </c>
      <c r="O125" s="5" t="s">
        <v>150</v>
      </c>
      <c r="P125" s="5" t="s">
        <v>248</v>
      </c>
      <c r="Q125" s="5" t="s">
        <v>152</v>
      </c>
      <c r="R125" s="5" t="s">
        <v>255</v>
      </c>
      <c r="S125" s="5">
        <v>730802</v>
      </c>
      <c r="T125" s="7">
        <v>25000</v>
      </c>
      <c r="U125" s="7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25000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7">
        <v>25000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Y125" s="52">
        <f>+AV125+AT125+AR125+AP125+AN125+AL125+AJ125+AH125+AF125+AD125+AB125+Z125</f>
        <v>25000</v>
      </c>
      <c r="AZ125" s="52">
        <f>+AW125+AU125+AS125+AQ125+AO125+AM125+AK125+AI125+AG125+AE125+AC125+AA125</f>
        <v>25000</v>
      </c>
      <c r="BA125" s="52">
        <f t="shared" si="2"/>
        <v>0</v>
      </c>
      <c r="BB125" s="52">
        <f>+AY125-T125</f>
        <v>0</v>
      </c>
    </row>
    <row r="126" spans="1:54" s="48" customFormat="1" ht="78" customHeight="1" x14ac:dyDescent="0.3">
      <c r="A126" s="2" t="s">
        <v>25</v>
      </c>
      <c r="B126" s="3" t="s">
        <v>402</v>
      </c>
      <c r="C126" s="3" t="s">
        <v>437</v>
      </c>
      <c r="D126" s="3" t="s">
        <v>720</v>
      </c>
      <c r="E126" s="3" t="s">
        <v>438</v>
      </c>
      <c r="F126" s="67">
        <v>1</v>
      </c>
      <c r="G126" s="5" t="s">
        <v>219</v>
      </c>
      <c r="H126" s="28" t="s">
        <v>403</v>
      </c>
      <c r="I126" s="5" t="s">
        <v>220</v>
      </c>
      <c r="J126" s="28" t="s">
        <v>435</v>
      </c>
      <c r="K126" s="5" t="s">
        <v>62</v>
      </c>
      <c r="L126" s="5" t="s">
        <v>63</v>
      </c>
      <c r="M126" s="5" t="s">
        <v>64</v>
      </c>
      <c r="N126" s="5" t="s">
        <v>149</v>
      </c>
      <c r="O126" s="5" t="s">
        <v>150</v>
      </c>
      <c r="P126" s="5" t="s">
        <v>249</v>
      </c>
      <c r="Q126" s="5" t="s">
        <v>152</v>
      </c>
      <c r="R126" s="5" t="s">
        <v>255</v>
      </c>
      <c r="S126" s="5">
        <v>840104</v>
      </c>
      <c r="T126" s="7">
        <v>60000</v>
      </c>
      <c r="U126" s="7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60000</v>
      </c>
      <c r="AE126" s="9">
        <v>0</v>
      </c>
      <c r="AF126" s="9">
        <v>0</v>
      </c>
      <c r="AG126" s="9">
        <v>0</v>
      </c>
      <c r="AH126" s="9">
        <v>0</v>
      </c>
      <c r="AI126" s="9">
        <v>60000</v>
      </c>
      <c r="AJ126" s="9">
        <v>0</v>
      </c>
      <c r="AK126" s="7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Y126" s="52">
        <f>+AV126+AT126+AR126+AP126+AN126+AL126+AJ126+AH126+AF126+AD126+AB126+Z126</f>
        <v>60000</v>
      </c>
      <c r="AZ126" s="52">
        <f>+AW126+AU126+AS126+AQ126+AO126+AM126+AK126+AI126+AG126+AE126+AC126+AA126</f>
        <v>60000</v>
      </c>
      <c r="BA126" s="52">
        <f t="shared" si="2"/>
        <v>0</v>
      </c>
      <c r="BB126" s="52">
        <f>+AY126-T126</f>
        <v>0</v>
      </c>
    </row>
    <row r="127" spans="1:54" s="48" customFormat="1" ht="78" customHeight="1" x14ac:dyDescent="0.3">
      <c r="A127" s="2" t="s">
        <v>25</v>
      </c>
      <c r="B127" s="3" t="s">
        <v>402</v>
      </c>
      <c r="C127" s="3" t="s">
        <v>437</v>
      </c>
      <c r="D127" s="3" t="s">
        <v>720</v>
      </c>
      <c r="E127" s="3" t="s">
        <v>438</v>
      </c>
      <c r="F127" s="67">
        <v>1</v>
      </c>
      <c r="G127" s="5" t="s">
        <v>219</v>
      </c>
      <c r="H127" s="28" t="s">
        <v>403</v>
      </c>
      <c r="I127" s="5" t="s">
        <v>220</v>
      </c>
      <c r="J127" s="28" t="s">
        <v>435</v>
      </c>
      <c r="K127" s="5" t="s">
        <v>62</v>
      </c>
      <c r="L127" s="5" t="s">
        <v>63</v>
      </c>
      <c r="M127" s="5" t="s">
        <v>64</v>
      </c>
      <c r="N127" s="5" t="s">
        <v>149</v>
      </c>
      <c r="O127" s="5" t="s">
        <v>150</v>
      </c>
      <c r="P127" s="5" t="s">
        <v>249</v>
      </c>
      <c r="Q127" s="5" t="s">
        <v>152</v>
      </c>
      <c r="R127" s="5" t="s">
        <v>255</v>
      </c>
      <c r="S127" s="5">
        <v>730813</v>
      </c>
      <c r="T127" s="7">
        <v>15000</v>
      </c>
      <c r="U127" s="7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15000</v>
      </c>
      <c r="AE127" s="9">
        <v>0</v>
      </c>
      <c r="AF127" s="9">
        <v>0</v>
      </c>
      <c r="AG127" s="9">
        <v>0</v>
      </c>
      <c r="AH127" s="9">
        <v>0</v>
      </c>
      <c r="AI127" s="9">
        <v>15000</v>
      </c>
      <c r="AJ127" s="9">
        <v>0</v>
      </c>
      <c r="AK127" s="7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Y127" s="52">
        <f>+AV127+AT127+AR127+AP127+AN127+AL127+AJ127+AH127+AF127+AD127+AB127+Z127</f>
        <v>15000</v>
      </c>
      <c r="AZ127" s="52">
        <f>+AW127+AU127+AS127+AQ127+AO127+AM127+AK127+AI127+AG127+AE127+AC127+AA127</f>
        <v>15000</v>
      </c>
      <c r="BA127" s="52">
        <f t="shared" si="2"/>
        <v>0</v>
      </c>
      <c r="BB127" s="52">
        <f>+AY127-T127</f>
        <v>0</v>
      </c>
    </row>
    <row r="128" spans="1:54" s="48" customFormat="1" ht="78" customHeight="1" x14ac:dyDescent="0.3">
      <c r="A128" s="2" t="s">
        <v>25</v>
      </c>
      <c r="B128" s="3" t="s">
        <v>402</v>
      </c>
      <c r="C128" s="3" t="s">
        <v>437</v>
      </c>
      <c r="D128" s="3" t="s">
        <v>720</v>
      </c>
      <c r="E128" s="3" t="s">
        <v>438</v>
      </c>
      <c r="F128" s="67">
        <v>1</v>
      </c>
      <c r="G128" s="5" t="s">
        <v>219</v>
      </c>
      <c r="H128" s="28" t="s">
        <v>403</v>
      </c>
      <c r="I128" s="5" t="s">
        <v>220</v>
      </c>
      <c r="J128" s="28" t="s">
        <v>418</v>
      </c>
      <c r="K128" s="5" t="s">
        <v>62</v>
      </c>
      <c r="L128" s="5" t="s">
        <v>63</v>
      </c>
      <c r="M128" s="5" t="s">
        <v>64</v>
      </c>
      <c r="N128" s="5" t="s">
        <v>149</v>
      </c>
      <c r="O128" s="5" t="s">
        <v>150</v>
      </c>
      <c r="P128" s="5" t="s">
        <v>250</v>
      </c>
      <c r="Q128" s="5" t="s">
        <v>152</v>
      </c>
      <c r="R128" s="5" t="s">
        <v>255</v>
      </c>
      <c r="S128" s="5">
        <v>730802</v>
      </c>
      <c r="T128" s="7">
        <v>70000</v>
      </c>
      <c r="U128" s="7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70000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7">
        <v>0</v>
      </c>
      <c r="AL128" s="9">
        <v>0</v>
      </c>
      <c r="AM128" s="9">
        <v>0</v>
      </c>
      <c r="AN128" s="9">
        <v>0</v>
      </c>
      <c r="AO128" s="9">
        <v>70000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Y128" s="52">
        <f>+AV128+AT128+AR128+AP128+AN128+AL128+AJ128+AH128+AF128+AD128+AB128+Z128</f>
        <v>70000</v>
      </c>
      <c r="AZ128" s="52">
        <f>+AW128+AU128+AS128+AQ128+AO128+AM128+AK128+AI128+AG128+AE128+AC128+AA128</f>
        <v>70000</v>
      </c>
      <c r="BA128" s="52">
        <f t="shared" si="2"/>
        <v>0</v>
      </c>
      <c r="BB128" s="52">
        <f>+AY128-T128</f>
        <v>0</v>
      </c>
    </row>
    <row r="129" spans="1:54" s="48" customFormat="1" ht="78" customHeight="1" x14ac:dyDescent="0.3">
      <c r="A129" s="2" t="s">
        <v>25</v>
      </c>
      <c r="B129" s="3" t="s">
        <v>402</v>
      </c>
      <c r="C129" s="3" t="s">
        <v>437</v>
      </c>
      <c r="D129" s="3" t="s">
        <v>720</v>
      </c>
      <c r="E129" s="3" t="s">
        <v>438</v>
      </c>
      <c r="F129" s="67">
        <v>1</v>
      </c>
      <c r="G129" s="5" t="s">
        <v>219</v>
      </c>
      <c r="H129" s="28" t="s">
        <v>403</v>
      </c>
      <c r="I129" s="5" t="s">
        <v>220</v>
      </c>
      <c r="J129" s="28" t="s">
        <v>419</v>
      </c>
      <c r="K129" s="5" t="s">
        <v>62</v>
      </c>
      <c r="L129" s="5" t="s">
        <v>63</v>
      </c>
      <c r="M129" s="5" t="s">
        <v>64</v>
      </c>
      <c r="N129" s="5" t="s">
        <v>149</v>
      </c>
      <c r="O129" s="5" t="s">
        <v>150</v>
      </c>
      <c r="P129" s="5" t="s">
        <v>251</v>
      </c>
      <c r="Q129" s="5" t="s">
        <v>152</v>
      </c>
      <c r="R129" s="5"/>
      <c r="S129" s="5">
        <v>840104</v>
      </c>
      <c r="T129" s="7">
        <v>0</v>
      </c>
      <c r="U129" s="7">
        <v>100000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Y129" s="52">
        <f>+AV129+AT129+AR129+AP129+AN129+AL129+AJ129+AH129+AF129+AD129+AB129+Z129</f>
        <v>0</v>
      </c>
      <c r="AZ129" s="52">
        <f>+AW129+AU129+AS129+AQ129+AO129+AM129+AK129+AI129+AG129+AE129+AC129+AA129</f>
        <v>0</v>
      </c>
      <c r="BA129" s="52">
        <f t="shared" si="2"/>
        <v>0</v>
      </c>
      <c r="BB129" s="52">
        <f>+AY129-T129</f>
        <v>0</v>
      </c>
    </row>
    <row r="130" spans="1:54" s="48" customFormat="1" ht="78" customHeight="1" x14ac:dyDescent="0.3">
      <c r="A130" s="2" t="s">
        <v>25</v>
      </c>
      <c r="B130" s="3" t="s">
        <v>402</v>
      </c>
      <c r="C130" s="3" t="s">
        <v>557</v>
      </c>
      <c r="D130" s="3" t="s">
        <v>720</v>
      </c>
      <c r="E130" s="3" t="s">
        <v>438</v>
      </c>
      <c r="F130" s="67">
        <v>1</v>
      </c>
      <c r="G130" s="5" t="s">
        <v>219</v>
      </c>
      <c r="H130" s="28" t="s">
        <v>420</v>
      </c>
      <c r="I130" s="5" t="s">
        <v>220</v>
      </c>
      <c r="J130" s="28" t="s">
        <v>421</v>
      </c>
      <c r="K130" s="5" t="s">
        <v>62</v>
      </c>
      <c r="L130" s="5" t="s">
        <v>63</v>
      </c>
      <c r="M130" s="5" t="s">
        <v>64</v>
      </c>
      <c r="N130" s="5" t="s">
        <v>85</v>
      </c>
      <c r="O130" s="5" t="s">
        <v>62</v>
      </c>
      <c r="P130" s="5" t="s">
        <v>226</v>
      </c>
      <c r="Q130" s="5" t="s">
        <v>152</v>
      </c>
      <c r="R130" s="5">
        <v>491190111</v>
      </c>
      <c r="S130" s="5">
        <v>840105</v>
      </c>
      <c r="T130" s="7">
        <v>0</v>
      </c>
      <c r="U130" s="7">
        <v>520000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7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Y130" s="52">
        <f>+AV130+AT130+AR130+AP130+AN130+AL130+AJ130+AH130+AF130+AD130+AB130+Z130</f>
        <v>0</v>
      </c>
      <c r="AZ130" s="52">
        <f>+AW130+AU130+AS130+AQ130+AO130+AM130+AK130+AI130+AG130+AE130+AC130+AA130</f>
        <v>0</v>
      </c>
      <c r="BA130" s="52">
        <f t="shared" si="2"/>
        <v>0</v>
      </c>
      <c r="BB130" s="52">
        <f>+AY130-T130</f>
        <v>0</v>
      </c>
    </row>
    <row r="131" spans="1:54" s="48" customFormat="1" ht="78" customHeight="1" x14ac:dyDescent="0.3">
      <c r="A131" s="2" t="s">
        <v>25</v>
      </c>
      <c r="B131" s="3" t="s">
        <v>402</v>
      </c>
      <c r="C131" s="3" t="s">
        <v>557</v>
      </c>
      <c r="D131" s="3" t="s">
        <v>720</v>
      </c>
      <c r="E131" s="3" t="s">
        <v>438</v>
      </c>
      <c r="F131" s="67">
        <v>1</v>
      </c>
      <c r="G131" s="5" t="s">
        <v>219</v>
      </c>
      <c r="H131" s="28" t="s">
        <v>420</v>
      </c>
      <c r="I131" s="5" t="s">
        <v>220</v>
      </c>
      <c r="J131" s="28" t="s">
        <v>428</v>
      </c>
      <c r="K131" s="5" t="s">
        <v>62</v>
      </c>
      <c r="L131" s="5" t="s">
        <v>63</v>
      </c>
      <c r="M131" s="5" t="s">
        <v>64</v>
      </c>
      <c r="N131" s="5" t="s">
        <v>85</v>
      </c>
      <c r="O131" s="5" t="s">
        <v>62</v>
      </c>
      <c r="P131" s="5" t="s">
        <v>227</v>
      </c>
      <c r="Q131" s="5" t="s">
        <v>152</v>
      </c>
      <c r="R131" s="5" t="s">
        <v>264</v>
      </c>
      <c r="S131" s="5">
        <v>840105</v>
      </c>
      <c r="T131" s="7">
        <v>0</v>
      </c>
      <c r="U131" s="7">
        <v>260000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7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Y131" s="52">
        <f>+AV131+AT131+AR131+AP131+AN131+AL131+AJ131+AH131+AF131+AD131+AB131+Z131</f>
        <v>0</v>
      </c>
      <c r="AZ131" s="52">
        <f>+AW131+AU131+AS131+AQ131+AO131+AM131+AK131+AI131+AG131+AE131+AC131+AA131</f>
        <v>0</v>
      </c>
      <c r="BA131" s="52">
        <f t="shared" si="2"/>
        <v>0</v>
      </c>
      <c r="BB131" s="52">
        <f>+AY131-T131</f>
        <v>0</v>
      </c>
    </row>
    <row r="132" spans="1:54" s="48" customFormat="1" ht="78" customHeight="1" x14ac:dyDescent="0.3">
      <c r="A132" s="2" t="s">
        <v>25</v>
      </c>
      <c r="B132" s="3" t="s">
        <v>402</v>
      </c>
      <c r="C132" s="3" t="s">
        <v>557</v>
      </c>
      <c r="D132" s="3" t="s">
        <v>720</v>
      </c>
      <c r="E132" s="3" t="s">
        <v>438</v>
      </c>
      <c r="F132" s="67">
        <v>1</v>
      </c>
      <c r="G132" s="5" t="s">
        <v>219</v>
      </c>
      <c r="H132" s="28" t="s">
        <v>420</v>
      </c>
      <c r="I132" s="5" t="s">
        <v>220</v>
      </c>
      <c r="J132" s="28" t="s">
        <v>429</v>
      </c>
      <c r="K132" s="5" t="s">
        <v>62</v>
      </c>
      <c r="L132" s="5" t="s">
        <v>63</v>
      </c>
      <c r="M132" s="5" t="s">
        <v>64</v>
      </c>
      <c r="N132" s="5" t="s">
        <v>85</v>
      </c>
      <c r="O132" s="5" t="s">
        <v>62</v>
      </c>
      <c r="P132" s="5" t="s">
        <v>228</v>
      </c>
      <c r="Q132" s="5" t="s">
        <v>152</v>
      </c>
      <c r="R132" s="5">
        <v>491130017</v>
      </c>
      <c r="S132" s="5">
        <v>840105</v>
      </c>
      <c r="T132" s="7">
        <v>0</v>
      </c>
      <c r="U132" s="7">
        <v>235000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7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Y132" s="52">
        <f>+AV132+AT132+AR132+AP132+AN132+AL132+AJ132+AH132+AF132+AD132+AB132+Z132</f>
        <v>0</v>
      </c>
      <c r="AZ132" s="52">
        <f>+AW132+AU132+AS132+AQ132+AO132+AM132+AK132+AI132+AG132+AE132+AC132+AA132</f>
        <v>0</v>
      </c>
      <c r="BA132" s="52">
        <f t="shared" ref="BA132:BA195" si="3">+AY132-AZ132</f>
        <v>0</v>
      </c>
      <c r="BB132" s="52">
        <f>+AY132-T132</f>
        <v>0</v>
      </c>
    </row>
    <row r="133" spans="1:54" s="48" customFormat="1" ht="78" customHeight="1" x14ac:dyDescent="0.3">
      <c r="A133" s="2" t="s">
        <v>25</v>
      </c>
      <c r="B133" s="3" t="s">
        <v>402</v>
      </c>
      <c r="C133" s="3" t="s">
        <v>557</v>
      </c>
      <c r="D133" s="3" t="s">
        <v>720</v>
      </c>
      <c r="E133" s="3" t="s">
        <v>438</v>
      </c>
      <c r="F133" s="67">
        <v>1</v>
      </c>
      <c r="G133" s="5" t="s">
        <v>219</v>
      </c>
      <c r="H133" s="28" t="s">
        <v>420</v>
      </c>
      <c r="I133" s="5" t="s">
        <v>220</v>
      </c>
      <c r="J133" s="28" t="s">
        <v>422</v>
      </c>
      <c r="K133" s="5" t="s">
        <v>62</v>
      </c>
      <c r="L133" s="5" t="s">
        <v>63</v>
      </c>
      <c r="M133" s="5" t="s">
        <v>64</v>
      </c>
      <c r="N133" s="5" t="s">
        <v>85</v>
      </c>
      <c r="O133" s="5" t="s">
        <v>62</v>
      </c>
      <c r="P133" s="5" t="s">
        <v>229</v>
      </c>
      <c r="Q133" s="5" t="s">
        <v>152</v>
      </c>
      <c r="R133" s="5" t="s">
        <v>265</v>
      </c>
      <c r="S133" s="5">
        <v>840105</v>
      </c>
      <c r="T133" s="7">
        <v>150000</v>
      </c>
      <c r="U133" s="7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7">
        <v>0</v>
      </c>
      <c r="AL133" s="9">
        <v>0</v>
      </c>
      <c r="AM133" s="9">
        <v>0</v>
      </c>
      <c r="AN133" s="9">
        <v>150000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150000</v>
      </c>
      <c r="AY133" s="52">
        <f>+AV133+AT133+AR133+AP133+AN133+AL133+AJ133+AH133+AF133+AD133+AB133+Z133</f>
        <v>150000</v>
      </c>
      <c r="AZ133" s="52">
        <f>+AW133+AU133+AS133+AQ133+AO133+AM133+AK133+AI133+AG133+AE133+AC133+AA133</f>
        <v>150000</v>
      </c>
      <c r="BA133" s="52">
        <f t="shared" si="3"/>
        <v>0</v>
      </c>
      <c r="BB133" s="52">
        <f>+AY133-T133</f>
        <v>0</v>
      </c>
    </row>
    <row r="134" spans="1:54" s="48" customFormat="1" ht="78" customHeight="1" x14ac:dyDescent="0.3">
      <c r="A134" s="2" t="s">
        <v>25</v>
      </c>
      <c r="B134" s="3" t="s">
        <v>402</v>
      </c>
      <c r="C134" s="3" t="s">
        <v>557</v>
      </c>
      <c r="D134" s="3" t="s">
        <v>720</v>
      </c>
      <c r="E134" s="3" t="s">
        <v>438</v>
      </c>
      <c r="F134" s="67">
        <v>1</v>
      </c>
      <c r="G134" s="5" t="s">
        <v>219</v>
      </c>
      <c r="H134" s="28" t="s">
        <v>420</v>
      </c>
      <c r="I134" s="5" t="s">
        <v>220</v>
      </c>
      <c r="J134" s="28" t="s">
        <v>423</v>
      </c>
      <c r="K134" s="5" t="s">
        <v>62</v>
      </c>
      <c r="L134" s="5" t="s">
        <v>63</v>
      </c>
      <c r="M134" s="5" t="s">
        <v>64</v>
      </c>
      <c r="N134" s="5" t="s">
        <v>85</v>
      </c>
      <c r="O134" s="5" t="s">
        <v>62</v>
      </c>
      <c r="P134" s="5" t="s">
        <v>229</v>
      </c>
      <c r="Q134" s="5" t="s">
        <v>152</v>
      </c>
      <c r="R134" s="5" t="s">
        <v>265</v>
      </c>
      <c r="S134" s="5">
        <v>730405</v>
      </c>
      <c r="T134" s="7">
        <v>0</v>
      </c>
      <c r="U134" s="9">
        <v>5000</v>
      </c>
      <c r="V134" s="9">
        <v>5000</v>
      </c>
      <c r="W134" s="9">
        <v>5000</v>
      </c>
      <c r="X134" s="9">
        <v>5000</v>
      </c>
      <c r="Y134" s="9">
        <v>5000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7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52"/>
      <c r="AY134" s="52">
        <f>+AV134+AT134+AR134+AP134+AN134+AL134+AJ134+AH134+AF134+AD134+AB134+Z134</f>
        <v>0</v>
      </c>
      <c r="AZ134" s="52">
        <f>+AW134+AU134+AS134+AQ134+AO134+AM134+AK134+AI134+AG134+AE134+AC134+AA134</f>
        <v>0</v>
      </c>
      <c r="BA134" s="52">
        <f t="shared" si="3"/>
        <v>0</v>
      </c>
      <c r="BB134" s="52">
        <f>+AY134-T134</f>
        <v>0</v>
      </c>
    </row>
    <row r="135" spans="1:54" s="48" customFormat="1" ht="78" customHeight="1" x14ac:dyDescent="0.3">
      <c r="A135" s="2" t="s">
        <v>25</v>
      </c>
      <c r="B135" s="3" t="s">
        <v>402</v>
      </c>
      <c r="C135" s="3" t="s">
        <v>557</v>
      </c>
      <c r="D135" s="3" t="s">
        <v>720</v>
      </c>
      <c r="E135" s="3" t="s">
        <v>438</v>
      </c>
      <c r="F135" s="67">
        <v>1</v>
      </c>
      <c r="G135" s="5" t="s">
        <v>219</v>
      </c>
      <c r="H135" s="28" t="s">
        <v>420</v>
      </c>
      <c r="I135" s="5" t="s">
        <v>220</v>
      </c>
      <c r="J135" s="28" t="s">
        <v>424</v>
      </c>
      <c r="K135" s="5" t="s">
        <v>62</v>
      </c>
      <c r="L135" s="5" t="s">
        <v>63</v>
      </c>
      <c r="M135" s="5" t="s">
        <v>64</v>
      </c>
      <c r="N135" s="5" t="s">
        <v>85</v>
      </c>
      <c r="O135" s="5" t="s">
        <v>62</v>
      </c>
      <c r="P135" s="5" t="s">
        <v>230</v>
      </c>
      <c r="Q135" s="5" t="s">
        <v>152</v>
      </c>
      <c r="R135" s="5" t="s">
        <v>255</v>
      </c>
      <c r="S135" s="5">
        <v>840105</v>
      </c>
      <c r="T135" s="7">
        <v>548214.30000000005</v>
      </c>
      <c r="U135" s="7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7">
        <v>548214.30000000005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7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7">
        <v>548214.30000000005</v>
      </c>
      <c r="AT135" s="9">
        <v>0</v>
      </c>
      <c r="AU135" s="9">
        <v>0</v>
      </c>
      <c r="AV135" s="9">
        <v>0</v>
      </c>
      <c r="AW135" s="9">
        <v>0</v>
      </c>
      <c r="AY135" s="52">
        <f>+AV135+AT135+AR135+AP135+AN135+AL135+AJ135+AH135+AF135+AD135+AB135+Z135</f>
        <v>548214.30000000005</v>
      </c>
      <c r="AZ135" s="52">
        <f>+AW135+AU135+AS135+AQ135+AO135+AM135+AK135+AI135+AG135+AE135+AC135+AA135</f>
        <v>548214.30000000005</v>
      </c>
      <c r="BA135" s="52">
        <f t="shared" si="3"/>
        <v>0</v>
      </c>
      <c r="BB135" s="52">
        <f>+AY135-T135</f>
        <v>0</v>
      </c>
    </row>
    <row r="136" spans="1:54" s="48" customFormat="1" ht="78" customHeight="1" x14ac:dyDescent="0.3">
      <c r="A136" s="2" t="s">
        <v>25</v>
      </c>
      <c r="B136" s="3" t="s">
        <v>402</v>
      </c>
      <c r="C136" s="3" t="s">
        <v>557</v>
      </c>
      <c r="D136" s="3" t="s">
        <v>720</v>
      </c>
      <c r="E136" s="3" t="s">
        <v>438</v>
      </c>
      <c r="F136" s="67">
        <v>1</v>
      </c>
      <c r="G136" s="5" t="s">
        <v>219</v>
      </c>
      <c r="H136" s="28" t="s">
        <v>420</v>
      </c>
      <c r="I136" s="5" t="s">
        <v>220</v>
      </c>
      <c r="J136" s="28" t="s">
        <v>424</v>
      </c>
      <c r="K136" s="5" t="s">
        <v>62</v>
      </c>
      <c r="L136" s="5" t="s">
        <v>63</v>
      </c>
      <c r="M136" s="5" t="s">
        <v>64</v>
      </c>
      <c r="N136" s="5" t="s">
        <v>85</v>
      </c>
      <c r="O136" s="5" t="s">
        <v>62</v>
      </c>
      <c r="P136" s="5" t="s">
        <v>230</v>
      </c>
      <c r="Q136" s="5" t="s">
        <v>152</v>
      </c>
      <c r="R136" s="5" t="s">
        <v>255</v>
      </c>
      <c r="S136" s="5">
        <v>730405</v>
      </c>
      <c r="T136" s="7">
        <v>6460</v>
      </c>
      <c r="U136" s="7">
        <v>7750</v>
      </c>
      <c r="V136" s="7">
        <v>7750</v>
      </c>
      <c r="W136" s="9">
        <v>64600</v>
      </c>
      <c r="X136" s="7">
        <v>7750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7">
        <v>6460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7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7">
        <v>6460</v>
      </c>
      <c r="AT136" s="9">
        <v>0</v>
      </c>
      <c r="AU136" s="9">
        <v>0</v>
      </c>
      <c r="AV136" s="9">
        <v>0</v>
      </c>
      <c r="AW136" s="9">
        <v>0</v>
      </c>
      <c r="AY136" s="52">
        <f>+AV136+AT136+AR136+AP136+AN136+AL136+AJ136+AH136+AF136+AD136+AB136+Z136</f>
        <v>6460</v>
      </c>
      <c r="AZ136" s="52">
        <f>+AW136+AU136+AS136+AQ136+AO136+AM136+AK136+AI136+AG136+AE136+AC136+AA136</f>
        <v>6460</v>
      </c>
      <c r="BA136" s="52">
        <f t="shared" si="3"/>
        <v>0</v>
      </c>
      <c r="BB136" s="52">
        <f>+AY136-T136</f>
        <v>0</v>
      </c>
    </row>
    <row r="137" spans="1:54" s="48" customFormat="1" ht="78" customHeight="1" x14ac:dyDescent="0.3">
      <c r="A137" s="2" t="s">
        <v>25</v>
      </c>
      <c r="B137" s="3" t="s">
        <v>402</v>
      </c>
      <c r="C137" s="3" t="s">
        <v>557</v>
      </c>
      <c r="D137" s="3" t="s">
        <v>720</v>
      </c>
      <c r="E137" s="3" t="s">
        <v>438</v>
      </c>
      <c r="F137" s="67">
        <v>1</v>
      </c>
      <c r="G137" s="5" t="s">
        <v>219</v>
      </c>
      <c r="H137" s="28" t="s">
        <v>420</v>
      </c>
      <c r="I137" s="5" t="s">
        <v>220</v>
      </c>
      <c r="J137" s="28" t="s">
        <v>424</v>
      </c>
      <c r="K137" s="5" t="s">
        <v>62</v>
      </c>
      <c r="L137" s="5" t="s">
        <v>63</v>
      </c>
      <c r="M137" s="5" t="s">
        <v>64</v>
      </c>
      <c r="N137" s="5" t="s">
        <v>85</v>
      </c>
      <c r="O137" s="5" t="s">
        <v>62</v>
      </c>
      <c r="P137" s="5" t="s">
        <v>230</v>
      </c>
      <c r="Q137" s="5" t="s">
        <v>152</v>
      </c>
      <c r="R137" s="5" t="s">
        <v>255</v>
      </c>
      <c r="S137" s="5">
        <v>840113</v>
      </c>
      <c r="T137" s="7">
        <v>247710</v>
      </c>
      <c r="U137" s="7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7">
        <v>247710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7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7">
        <v>247710</v>
      </c>
      <c r="AT137" s="9">
        <v>0</v>
      </c>
      <c r="AU137" s="9">
        <v>0</v>
      </c>
      <c r="AV137" s="9">
        <v>0</v>
      </c>
      <c r="AW137" s="9">
        <v>0</v>
      </c>
      <c r="AY137" s="52">
        <f>+AV137+AT137+AR137+AP137+AN137+AL137+AJ137+AH137+AF137+AD137+AB137+Z137</f>
        <v>247710</v>
      </c>
      <c r="AZ137" s="52">
        <f>+AW137+AU137+AS137+AQ137+AO137+AM137+AK137+AI137+AG137+AE137+AC137+AA137</f>
        <v>247710</v>
      </c>
      <c r="BA137" s="52">
        <f t="shared" si="3"/>
        <v>0</v>
      </c>
      <c r="BB137" s="52">
        <f>+AY137-T137</f>
        <v>0</v>
      </c>
    </row>
    <row r="138" spans="1:54" s="48" customFormat="1" ht="78" customHeight="1" x14ac:dyDescent="0.3">
      <c r="A138" s="2" t="s">
        <v>25</v>
      </c>
      <c r="B138" s="3" t="s">
        <v>402</v>
      </c>
      <c r="C138" s="3" t="s">
        <v>557</v>
      </c>
      <c r="D138" s="3" t="s">
        <v>720</v>
      </c>
      <c r="E138" s="3" t="s">
        <v>438</v>
      </c>
      <c r="F138" s="67">
        <v>1</v>
      </c>
      <c r="G138" s="5" t="s">
        <v>219</v>
      </c>
      <c r="H138" s="28" t="s">
        <v>420</v>
      </c>
      <c r="I138" s="5" t="s">
        <v>220</v>
      </c>
      <c r="J138" s="28" t="s">
        <v>424</v>
      </c>
      <c r="K138" s="5" t="s">
        <v>62</v>
      </c>
      <c r="L138" s="5" t="s">
        <v>63</v>
      </c>
      <c r="M138" s="5" t="s">
        <v>64</v>
      </c>
      <c r="N138" s="5" t="s">
        <v>85</v>
      </c>
      <c r="O138" s="5" t="s">
        <v>62</v>
      </c>
      <c r="P138" s="5" t="s">
        <v>230</v>
      </c>
      <c r="Q138" s="5" t="s">
        <v>152</v>
      </c>
      <c r="R138" s="5" t="s">
        <v>255</v>
      </c>
      <c r="S138" s="5">
        <v>730404</v>
      </c>
      <c r="T138" s="7">
        <v>8152</v>
      </c>
      <c r="U138" s="7">
        <v>8152</v>
      </c>
      <c r="V138" s="7">
        <v>8152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7">
        <v>8152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7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7">
        <v>8152</v>
      </c>
      <c r="AT138" s="9">
        <v>0</v>
      </c>
      <c r="AU138" s="9">
        <v>0</v>
      </c>
      <c r="AV138" s="9">
        <v>0</v>
      </c>
      <c r="AW138" s="9">
        <v>0</v>
      </c>
      <c r="AY138" s="52">
        <f>+AV138+AT138+AR138+AP138+AN138+AL138+AJ138+AH138+AF138+AD138+AB138+Z138</f>
        <v>8152</v>
      </c>
      <c r="AZ138" s="52">
        <f>+AW138+AU138+AS138+AQ138+AO138+AM138+AK138+AI138+AG138+AE138+AC138+AA138</f>
        <v>8152</v>
      </c>
      <c r="BA138" s="52">
        <f t="shared" si="3"/>
        <v>0</v>
      </c>
      <c r="BB138" s="52">
        <f>+AY138-T138</f>
        <v>0</v>
      </c>
    </row>
    <row r="139" spans="1:54" s="48" customFormat="1" ht="78" customHeight="1" x14ac:dyDescent="0.3">
      <c r="A139" s="2" t="s">
        <v>25</v>
      </c>
      <c r="B139" s="3" t="s">
        <v>402</v>
      </c>
      <c r="C139" s="3" t="s">
        <v>557</v>
      </c>
      <c r="D139" s="3" t="s">
        <v>720</v>
      </c>
      <c r="E139" s="3" t="s">
        <v>438</v>
      </c>
      <c r="F139" s="67">
        <v>1</v>
      </c>
      <c r="G139" s="5" t="s">
        <v>219</v>
      </c>
      <c r="H139" s="28" t="s">
        <v>420</v>
      </c>
      <c r="I139" s="5" t="s">
        <v>220</v>
      </c>
      <c r="J139" s="28" t="s">
        <v>430</v>
      </c>
      <c r="K139" s="5" t="s">
        <v>62</v>
      </c>
      <c r="L139" s="5" t="s">
        <v>63</v>
      </c>
      <c r="M139" s="5" t="s">
        <v>64</v>
      </c>
      <c r="N139" s="5" t="s">
        <v>85</v>
      </c>
      <c r="O139" s="5" t="s">
        <v>62</v>
      </c>
      <c r="P139" s="5" t="s">
        <v>231</v>
      </c>
      <c r="Q139" s="5" t="s">
        <v>152</v>
      </c>
      <c r="R139" s="5" t="s">
        <v>255</v>
      </c>
      <c r="S139" s="5">
        <v>840105</v>
      </c>
      <c r="T139" s="7">
        <v>1673287.52</v>
      </c>
      <c r="U139" s="7">
        <v>1789068.48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1673287.52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7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1673287.52</v>
      </c>
      <c r="AY139" s="52">
        <f>+AV139+AT139+AR139+AP139+AN139+AL139+AJ139+AH139+AF139+AD139+AB139+Z139</f>
        <v>1673287.52</v>
      </c>
      <c r="AZ139" s="52">
        <f>+AW139+AU139+AS139+AQ139+AO139+AM139+AK139+AI139+AG139+AE139+AC139+AA139</f>
        <v>1673287.52</v>
      </c>
      <c r="BA139" s="52">
        <f t="shared" si="3"/>
        <v>0</v>
      </c>
      <c r="BB139" s="52">
        <f>+AY139-T139</f>
        <v>0</v>
      </c>
    </row>
    <row r="140" spans="1:54" s="48" customFormat="1" ht="78" customHeight="1" x14ac:dyDescent="0.3">
      <c r="A140" s="2" t="s">
        <v>25</v>
      </c>
      <c r="B140" s="3" t="s">
        <v>402</v>
      </c>
      <c r="C140" s="3" t="s">
        <v>557</v>
      </c>
      <c r="D140" s="3" t="s">
        <v>720</v>
      </c>
      <c r="E140" s="3" t="s">
        <v>438</v>
      </c>
      <c r="F140" s="67">
        <v>1</v>
      </c>
      <c r="G140" s="5" t="s">
        <v>219</v>
      </c>
      <c r="H140" s="28" t="s">
        <v>420</v>
      </c>
      <c r="I140" s="5" t="s">
        <v>220</v>
      </c>
      <c r="J140" s="28" t="s">
        <v>224</v>
      </c>
      <c r="K140" s="5" t="s">
        <v>62</v>
      </c>
      <c r="L140" s="5" t="s">
        <v>63</v>
      </c>
      <c r="M140" s="5" t="s">
        <v>64</v>
      </c>
      <c r="N140" s="5" t="s">
        <v>85</v>
      </c>
      <c r="O140" s="5" t="s">
        <v>62</v>
      </c>
      <c r="P140" s="5" t="s">
        <v>232</v>
      </c>
      <c r="Q140" s="5" t="s">
        <v>152</v>
      </c>
      <c r="R140" s="5" t="s">
        <v>255</v>
      </c>
      <c r="S140" s="5">
        <v>840105</v>
      </c>
      <c r="T140" s="7">
        <v>1160000</v>
      </c>
      <c r="U140" s="7">
        <v>1360000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1160000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7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1160000</v>
      </c>
      <c r="AY140" s="52">
        <f>+AV140+AT140+AR140+AP140+AN140+AL140+AJ140+AH140+AF140+AD140+AB140+Z140</f>
        <v>1160000</v>
      </c>
      <c r="AZ140" s="52">
        <f>+AW140+AU140+AS140+AQ140+AO140+AM140+AK140+AI140+AG140+AE140+AC140+AA140</f>
        <v>1160000</v>
      </c>
      <c r="BA140" s="52">
        <f t="shared" si="3"/>
        <v>0</v>
      </c>
      <c r="BB140" s="52">
        <f>+AY140-T140</f>
        <v>0</v>
      </c>
    </row>
    <row r="141" spans="1:54" s="48" customFormat="1" ht="78" customHeight="1" x14ac:dyDescent="0.3">
      <c r="A141" s="2" t="s">
        <v>25</v>
      </c>
      <c r="B141" s="3" t="s">
        <v>402</v>
      </c>
      <c r="C141" s="3" t="s">
        <v>557</v>
      </c>
      <c r="D141" s="3" t="s">
        <v>720</v>
      </c>
      <c r="E141" s="3" t="s">
        <v>438</v>
      </c>
      <c r="F141" s="67">
        <v>1</v>
      </c>
      <c r="G141" s="5" t="s">
        <v>219</v>
      </c>
      <c r="H141" s="28" t="s">
        <v>420</v>
      </c>
      <c r="I141" s="5" t="s">
        <v>220</v>
      </c>
      <c r="J141" s="28" t="s">
        <v>436</v>
      </c>
      <c r="K141" s="5" t="s">
        <v>62</v>
      </c>
      <c r="L141" s="5" t="s">
        <v>63</v>
      </c>
      <c r="M141" s="5" t="s">
        <v>64</v>
      </c>
      <c r="N141" s="5" t="s">
        <v>85</v>
      </c>
      <c r="O141" s="5" t="s">
        <v>62</v>
      </c>
      <c r="P141" s="5" t="s">
        <v>233</v>
      </c>
      <c r="Q141" s="5" t="s">
        <v>152</v>
      </c>
      <c r="R141" s="5" t="s">
        <v>255</v>
      </c>
      <c r="S141" s="5">
        <v>840105</v>
      </c>
      <c r="T141" s="7">
        <v>1018000</v>
      </c>
      <c r="U141" s="7">
        <v>1018000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1018000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7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7">
        <v>1018000</v>
      </c>
      <c r="AY141" s="52">
        <f>+AV141+AT141+AR141+AP141+AN141+AL141+AJ141+AH141+AF141+AD141+AB141+Z141</f>
        <v>1018000</v>
      </c>
      <c r="AZ141" s="52">
        <f>+AW141+AU141+AS141+AQ141+AO141+AM141+AK141+AI141+AG141+AE141+AC141+AA141</f>
        <v>1018000</v>
      </c>
      <c r="BA141" s="52">
        <f t="shared" si="3"/>
        <v>0</v>
      </c>
      <c r="BB141" s="52">
        <f>+AY141-T141</f>
        <v>0</v>
      </c>
    </row>
    <row r="142" spans="1:54" s="48" customFormat="1" ht="78" customHeight="1" x14ac:dyDescent="0.3">
      <c r="A142" s="2" t="s">
        <v>25</v>
      </c>
      <c r="B142" s="3" t="s">
        <v>402</v>
      </c>
      <c r="C142" s="3" t="s">
        <v>557</v>
      </c>
      <c r="D142" s="3" t="s">
        <v>720</v>
      </c>
      <c r="E142" s="3" t="s">
        <v>438</v>
      </c>
      <c r="F142" s="67">
        <v>1</v>
      </c>
      <c r="G142" s="5" t="s">
        <v>219</v>
      </c>
      <c r="H142" s="28" t="s">
        <v>420</v>
      </c>
      <c r="I142" s="5" t="s">
        <v>220</v>
      </c>
      <c r="J142" s="28" t="s">
        <v>431</v>
      </c>
      <c r="K142" s="5" t="s">
        <v>62</v>
      </c>
      <c r="L142" s="5" t="s">
        <v>63</v>
      </c>
      <c r="M142" s="5" t="s">
        <v>64</v>
      </c>
      <c r="N142" s="5" t="s">
        <v>85</v>
      </c>
      <c r="O142" s="5" t="s">
        <v>62</v>
      </c>
      <c r="P142" s="5" t="s">
        <v>234</v>
      </c>
      <c r="Q142" s="5" t="s">
        <v>152</v>
      </c>
      <c r="R142" s="5" t="s">
        <v>255</v>
      </c>
      <c r="S142" s="5">
        <v>840105</v>
      </c>
      <c r="T142" s="7">
        <v>3204800</v>
      </c>
      <c r="U142" s="7">
        <v>3604800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3204800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7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7">
        <v>3204800</v>
      </c>
      <c r="AY142" s="52">
        <f>+AV142+AT142+AR142+AP142+AN142+AL142+AJ142+AH142+AF142+AD142+AB142+Z142</f>
        <v>3204800</v>
      </c>
      <c r="AZ142" s="52">
        <f>+AW142+AU142+AS142+AQ142+AO142+AM142+AK142+AI142+AG142+AE142+AC142+AA142</f>
        <v>3204800</v>
      </c>
      <c r="BA142" s="52">
        <f t="shared" si="3"/>
        <v>0</v>
      </c>
      <c r="BB142" s="52">
        <f>+AY142-T142</f>
        <v>0</v>
      </c>
    </row>
    <row r="143" spans="1:54" s="48" customFormat="1" ht="78" customHeight="1" x14ac:dyDescent="0.3">
      <c r="A143" s="2" t="s">
        <v>25</v>
      </c>
      <c r="B143" s="3" t="s">
        <v>402</v>
      </c>
      <c r="C143" s="3" t="s">
        <v>557</v>
      </c>
      <c r="D143" s="3" t="s">
        <v>720</v>
      </c>
      <c r="E143" s="3" t="s">
        <v>438</v>
      </c>
      <c r="F143" s="67">
        <v>1</v>
      </c>
      <c r="G143" s="5" t="s">
        <v>219</v>
      </c>
      <c r="H143" s="28" t="s">
        <v>420</v>
      </c>
      <c r="I143" s="5" t="s">
        <v>220</v>
      </c>
      <c r="J143" s="28" t="s">
        <v>432</v>
      </c>
      <c r="K143" s="5" t="s">
        <v>62</v>
      </c>
      <c r="L143" s="5" t="s">
        <v>63</v>
      </c>
      <c r="M143" s="5" t="s">
        <v>64</v>
      </c>
      <c r="N143" s="5" t="s">
        <v>85</v>
      </c>
      <c r="O143" s="5" t="s">
        <v>62</v>
      </c>
      <c r="P143" s="5" t="s">
        <v>235</v>
      </c>
      <c r="Q143" s="5" t="s">
        <v>152</v>
      </c>
      <c r="R143" s="5" t="s">
        <v>255</v>
      </c>
      <c r="S143" s="5">
        <v>840105</v>
      </c>
      <c r="T143" s="7">
        <v>1900000</v>
      </c>
      <c r="U143" s="7">
        <v>2100000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1900000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7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7">
        <v>1900000</v>
      </c>
      <c r="AY143" s="52">
        <f>+AV143+AT143+AR143+AP143+AN143+AL143+AJ143+AH143+AF143+AD143+AB143+Z143</f>
        <v>1900000</v>
      </c>
      <c r="AZ143" s="52">
        <f>+AW143+AU143+AS143+AQ143+AO143+AM143+AK143+AI143+AG143+AE143+AC143+AA143</f>
        <v>1900000</v>
      </c>
      <c r="BA143" s="52">
        <f t="shared" si="3"/>
        <v>0</v>
      </c>
      <c r="BB143" s="52">
        <f>+AY143-T143</f>
        <v>0</v>
      </c>
    </row>
    <row r="144" spans="1:54" s="48" customFormat="1" ht="78" customHeight="1" x14ac:dyDescent="0.3">
      <c r="A144" s="2" t="s">
        <v>25</v>
      </c>
      <c r="B144" s="3" t="s">
        <v>402</v>
      </c>
      <c r="C144" s="3" t="s">
        <v>557</v>
      </c>
      <c r="D144" s="3" t="s">
        <v>720</v>
      </c>
      <c r="E144" s="3" t="s">
        <v>438</v>
      </c>
      <c r="F144" s="67">
        <v>1</v>
      </c>
      <c r="G144" s="5" t="s">
        <v>219</v>
      </c>
      <c r="H144" s="28" t="s">
        <v>420</v>
      </c>
      <c r="I144" s="5" t="s">
        <v>220</v>
      </c>
      <c r="J144" s="28" t="s">
        <v>225</v>
      </c>
      <c r="K144" s="5" t="s">
        <v>62</v>
      </c>
      <c r="L144" s="5" t="s">
        <v>63</v>
      </c>
      <c r="M144" s="5" t="s">
        <v>64</v>
      </c>
      <c r="N144" s="5" t="s">
        <v>85</v>
      </c>
      <c r="O144" s="5" t="s">
        <v>62</v>
      </c>
      <c r="P144" s="5" t="s">
        <v>236</v>
      </c>
      <c r="Q144" s="5" t="s">
        <v>152</v>
      </c>
      <c r="R144" s="5" t="s">
        <v>266</v>
      </c>
      <c r="S144" s="5">
        <v>840105</v>
      </c>
      <c r="T144" s="7">
        <v>0</v>
      </c>
      <c r="U144" s="9">
        <v>200000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7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7">
        <v>0</v>
      </c>
      <c r="AW144" s="9">
        <v>0</v>
      </c>
      <c r="AX144" s="52"/>
      <c r="AY144" s="52">
        <f>+AV144+AT144+AR144+AP144+AN144+AL144+AJ144+AH144+AF144+AD144+AB144+Z144</f>
        <v>0</v>
      </c>
      <c r="AZ144" s="52">
        <f>+AW144+AU144+AS144+AQ144+AO144+AM144+AK144+AI144+AG144+AE144+AC144+AA144</f>
        <v>0</v>
      </c>
      <c r="BA144" s="52">
        <f t="shared" si="3"/>
        <v>0</v>
      </c>
      <c r="BB144" s="52">
        <f>+AY144-T144</f>
        <v>0</v>
      </c>
    </row>
    <row r="145" spans="1:54" s="48" customFormat="1" ht="78" customHeight="1" x14ac:dyDescent="0.3">
      <c r="A145" s="2" t="s">
        <v>25</v>
      </c>
      <c r="B145" s="3" t="s">
        <v>402</v>
      </c>
      <c r="C145" s="3" t="s">
        <v>557</v>
      </c>
      <c r="D145" s="3" t="s">
        <v>720</v>
      </c>
      <c r="E145" s="3" t="s">
        <v>438</v>
      </c>
      <c r="F145" s="67">
        <v>1</v>
      </c>
      <c r="G145" s="5" t="s">
        <v>219</v>
      </c>
      <c r="H145" s="28" t="s">
        <v>420</v>
      </c>
      <c r="I145" s="5" t="s">
        <v>220</v>
      </c>
      <c r="J145" s="28" t="s">
        <v>425</v>
      </c>
      <c r="K145" s="5" t="s">
        <v>62</v>
      </c>
      <c r="L145" s="5" t="s">
        <v>63</v>
      </c>
      <c r="M145" s="5" t="s">
        <v>64</v>
      </c>
      <c r="N145" s="5" t="s">
        <v>85</v>
      </c>
      <c r="O145" s="5" t="s">
        <v>62</v>
      </c>
      <c r="P145" s="5" t="s">
        <v>237</v>
      </c>
      <c r="Q145" s="5" t="s">
        <v>152</v>
      </c>
      <c r="R145" s="5" t="s">
        <v>267</v>
      </c>
      <c r="S145" s="5">
        <v>840105</v>
      </c>
      <c r="T145" s="7">
        <v>45000</v>
      </c>
      <c r="U145" s="7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7">
        <v>0</v>
      </c>
      <c r="AL145" s="9">
        <v>0</v>
      </c>
      <c r="AM145" s="9">
        <v>0</v>
      </c>
      <c r="AN145" s="9">
        <v>45000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45000</v>
      </c>
      <c r="AY145" s="52">
        <f>+AV145+AT145+AR145+AP145+AN145+AL145+AJ145+AH145+AF145+AD145+AB145+Z145</f>
        <v>45000</v>
      </c>
      <c r="AZ145" s="52">
        <f>+AW145+AU145+AS145+AQ145+AO145+AM145+AK145+AI145+AG145+AE145+AC145+AA145</f>
        <v>45000</v>
      </c>
      <c r="BA145" s="52">
        <f t="shared" si="3"/>
        <v>0</v>
      </c>
      <c r="BB145" s="52">
        <f>+AY145-T145</f>
        <v>0</v>
      </c>
    </row>
    <row r="146" spans="1:54" s="48" customFormat="1" ht="78" customHeight="1" x14ac:dyDescent="0.3">
      <c r="A146" s="2" t="s">
        <v>25</v>
      </c>
      <c r="B146" s="3" t="s">
        <v>402</v>
      </c>
      <c r="C146" s="3" t="s">
        <v>557</v>
      </c>
      <c r="D146" s="3" t="s">
        <v>720</v>
      </c>
      <c r="E146" s="3" t="s">
        <v>438</v>
      </c>
      <c r="F146" s="67">
        <v>1</v>
      </c>
      <c r="G146" s="5" t="s">
        <v>219</v>
      </c>
      <c r="H146" s="28" t="s">
        <v>420</v>
      </c>
      <c r="I146" s="5" t="s">
        <v>220</v>
      </c>
      <c r="J146" s="28" t="s">
        <v>425</v>
      </c>
      <c r="K146" s="5" t="s">
        <v>62</v>
      </c>
      <c r="L146" s="5" t="s">
        <v>63</v>
      </c>
      <c r="M146" s="5" t="s">
        <v>64</v>
      </c>
      <c r="N146" s="5" t="s">
        <v>85</v>
      </c>
      <c r="O146" s="5" t="s">
        <v>62</v>
      </c>
      <c r="P146" s="5" t="s">
        <v>237</v>
      </c>
      <c r="Q146" s="5" t="s">
        <v>152</v>
      </c>
      <c r="R146" s="5" t="s">
        <v>267</v>
      </c>
      <c r="S146" s="5">
        <v>730405</v>
      </c>
      <c r="T146" s="7">
        <v>0</v>
      </c>
      <c r="U146" s="9">
        <v>3000</v>
      </c>
      <c r="V146" s="9">
        <v>3000</v>
      </c>
      <c r="W146" s="9">
        <v>3000</v>
      </c>
      <c r="X146" s="9">
        <v>3000</v>
      </c>
      <c r="Y146" s="9">
        <v>3000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7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52"/>
      <c r="AY146" s="52">
        <f>+AV146+AT146+AR146+AP146+AN146+AL146+AJ146+AH146+AF146+AD146+AB146+Z146</f>
        <v>0</v>
      </c>
      <c r="AZ146" s="52">
        <f>+AW146+AU146+AS146+AQ146+AO146+AM146+AK146+AI146+AG146+AE146+AC146+AA146</f>
        <v>0</v>
      </c>
      <c r="BA146" s="52">
        <f t="shared" si="3"/>
        <v>0</v>
      </c>
      <c r="BB146" s="52">
        <f>+AY146-T146</f>
        <v>0</v>
      </c>
    </row>
    <row r="147" spans="1:54" s="48" customFormat="1" ht="78" customHeight="1" x14ac:dyDescent="0.3">
      <c r="A147" s="2" t="s">
        <v>25</v>
      </c>
      <c r="B147" s="3" t="s">
        <v>402</v>
      </c>
      <c r="C147" s="3" t="s">
        <v>439</v>
      </c>
      <c r="D147" s="3" t="s">
        <v>720</v>
      </c>
      <c r="E147" s="3" t="s">
        <v>719</v>
      </c>
      <c r="F147" s="67">
        <v>0.95</v>
      </c>
      <c r="G147" s="5" t="s">
        <v>219</v>
      </c>
      <c r="H147" s="28" t="s">
        <v>148</v>
      </c>
      <c r="I147" s="5" t="s">
        <v>220</v>
      </c>
      <c r="J147" s="28" t="s">
        <v>440</v>
      </c>
      <c r="K147" s="5" t="s">
        <v>62</v>
      </c>
      <c r="L147" s="5" t="s">
        <v>63</v>
      </c>
      <c r="M147" s="5" t="s">
        <v>64</v>
      </c>
      <c r="N147" s="5" t="s">
        <v>151</v>
      </c>
      <c r="O147" s="36" t="s">
        <v>91</v>
      </c>
      <c r="P147" s="5" t="s">
        <v>226</v>
      </c>
      <c r="Q147" s="5" t="s">
        <v>152</v>
      </c>
      <c r="R147" s="5"/>
      <c r="S147" s="5">
        <v>730415</v>
      </c>
      <c r="T147" s="7">
        <f>45000+5400</f>
        <v>50400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7">
        <f>45000+5400</f>
        <v>50400</v>
      </c>
      <c r="AG147" s="9">
        <v>0</v>
      </c>
      <c r="AH147" s="7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7">
        <v>0</v>
      </c>
      <c r="AT147" s="9">
        <v>0</v>
      </c>
      <c r="AU147" s="7">
        <f>45000+5400</f>
        <v>50400</v>
      </c>
      <c r="AV147" s="9">
        <v>0</v>
      </c>
      <c r="AW147" s="9">
        <v>0</v>
      </c>
      <c r="AX147" s="52"/>
      <c r="AY147" s="52">
        <f>+AV147+AT147+AR147+AP147+AN147+AL147+AJ147+AH147+AF147+AD147+AB147+Z147</f>
        <v>50400</v>
      </c>
      <c r="AZ147" s="52">
        <f>+AW147+AU147+AS147+AQ147+AO147+AM147+AK147+AI147+AG147+AE147+AC147+AA147</f>
        <v>50400</v>
      </c>
      <c r="BA147" s="52">
        <f t="shared" si="3"/>
        <v>0</v>
      </c>
      <c r="BB147" s="52">
        <f>+AY147-T147</f>
        <v>0</v>
      </c>
    </row>
    <row r="148" spans="1:54" s="48" customFormat="1" ht="78" customHeight="1" x14ac:dyDescent="0.3">
      <c r="A148" s="2" t="s">
        <v>25</v>
      </c>
      <c r="B148" s="3" t="s">
        <v>402</v>
      </c>
      <c r="C148" s="3" t="s">
        <v>557</v>
      </c>
      <c r="D148" s="3" t="s">
        <v>720</v>
      </c>
      <c r="E148" s="3" t="s">
        <v>438</v>
      </c>
      <c r="F148" s="67">
        <v>1</v>
      </c>
      <c r="G148" s="5" t="s">
        <v>219</v>
      </c>
      <c r="H148" s="28" t="s">
        <v>420</v>
      </c>
      <c r="I148" s="5" t="s">
        <v>220</v>
      </c>
      <c r="J148" s="28" t="s">
        <v>426</v>
      </c>
      <c r="K148" s="5" t="s">
        <v>62</v>
      </c>
      <c r="L148" s="5" t="s">
        <v>63</v>
      </c>
      <c r="M148" s="5" t="s">
        <v>64</v>
      </c>
      <c r="N148" s="5" t="s">
        <v>85</v>
      </c>
      <c r="O148" s="5" t="s">
        <v>62</v>
      </c>
      <c r="P148" s="5" t="s">
        <v>238</v>
      </c>
      <c r="Q148" s="5" t="s">
        <v>152</v>
      </c>
      <c r="R148" s="5" t="s">
        <v>255</v>
      </c>
      <c r="S148" s="5">
        <v>840105</v>
      </c>
      <c r="T148" s="7">
        <v>160160</v>
      </c>
      <c r="U148" s="7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7">
        <v>160160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160160</v>
      </c>
      <c r="AJ148" s="9">
        <v>0</v>
      </c>
      <c r="AK148" s="7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Y148" s="52">
        <f>+AV148+AT148+AR148+AP148+AN148+AL148+AJ148+AH148+AF148+AD148+AB148+Z148</f>
        <v>160160</v>
      </c>
      <c r="AZ148" s="52">
        <f>+AW148+AU148+AS148+AQ148+AO148+AM148+AK148+AI148+AG148+AE148+AC148+AA148</f>
        <v>160160</v>
      </c>
      <c r="BA148" s="52">
        <f t="shared" si="3"/>
        <v>0</v>
      </c>
      <c r="BB148" s="52">
        <f>+AY148-T148</f>
        <v>0</v>
      </c>
    </row>
    <row r="149" spans="1:54" s="48" customFormat="1" ht="78" customHeight="1" x14ac:dyDescent="0.3">
      <c r="A149" s="2" t="s">
        <v>25</v>
      </c>
      <c r="B149" s="3" t="s">
        <v>402</v>
      </c>
      <c r="C149" s="3" t="s">
        <v>557</v>
      </c>
      <c r="D149" s="3" t="s">
        <v>720</v>
      </c>
      <c r="E149" s="3" t="s">
        <v>438</v>
      </c>
      <c r="F149" s="67">
        <v>1</v>
      </c>
      <c r="G149" s="5" t="s">
        <v>219</v>
      </c>
      <c r="H149" s="28" t="s">
        <v>420</v>
      </c>
      <c r="I149" s="5" t="s">
        <v>220</v>
      </c>
      <c r="J149" s="28" t="s">
        <v>427</v>
      </c>
      <c r="K149" s="5" t="s">
        <v>62</v>
      </c>
      <c r="L149" s="5" t="s">
        <v>63</v>
      </c>
      <c r="M149" s="5" t="s">
        <v>64</v>
      </c>
      <c r="N149" s="5" t="s">
        <v>85</v>
      </c>
      <c r="O149" s="5" t="s">
        <v>62</v>
      </c>
      <c r="P149" s="5" t="s">
        <v>238</v>
      </c>
      <c r="Q149" s="5" t="s">
        <v>152</v>
      </c>
      <c r="R149" s="5" t="s">
        <v>255</v>
      </c>
      <c r="S149" s="5">
        <v>730405</v>
      </c>
      <c r="T149" s="7">
        <v>1378.32</v>
      </c>
      <c r="U149" s="9">
        <v>1723.68</v>
      </c>
      <c r="V149" s="9">
        <v>1762.88</v>
      </c>
      <c r="W149" s="9">
        <v>1663.2</v>
      </c>
      <c r="X149" s="9">
        <v>638.40000000000009</v>
      </c>
      <c r="Y149" s="9">
        <v>0</v>
      </c>
      <c r="Z149" s="9">
        <v>1378.32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7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1378.32</v>
      </c>
      <c r="AX149" s="52"/>
      <c r="AY149" s="52">
        <f>+AV149+AT149+AR149+AP149+AN149+AL149+AJ149+AH149+AF149+AD149+AB149+Z149</f>
        <v>1378.32</v>
      </c>
      <c r="AZ149" s="52">
        <f>+AW149+AU149+AS149+AQ149+AO149+AM149+AK149+AI149+AG149+AE149+AC149+AA149</f>
        <v>1378.32</v>
      </c>
      <c r="BA149" s="52">
        <f t="shared" si="3"/>
        <v>0</v>
      </c>
      <c r="BB149" s="52">
        <f>+AY149-T149</f>
        <v>0</v>
      </c>
    </row>
    <row r="150" spans="1:54" s="48" customFormat="1" ht="78" customHeight="1" x14ac:dyDescent="0.3">
      <c r="A150" s="2" t="s">
        <v>25</v>
      </c>
      <c r="B150" s="3" t="s">
        <v>402</v>
      </c>
      <c r="C150" s="3" t="s">
        <v>441</v>
      </c>
      <c r="D150" s="3" t="s">
        <v>720</v>
      </c>
      <c r="E150" s="3" t="s">
        <v>438</v>
      </c>
      <c r="F150" s="67">
        <v>1</v>
      </c>
      <c r="G150" s="5" t="s">
        <v>219</v>
      </c>
      <c r="H150" s="28" t="s">
        <v>559</v>
      </c>
      <c r="I150" s="5" t="s">
        <v>220</v>
      </c>
      <c r="J150" s="28" t="s">
        <v>607</v>
      </c>
      <c r="K150" s="5" t="s">
        <v>62</v>
      </c>
      <c r="L150" s="5" t="s">
        <v>63</v>
      </c>
      <c r="M150" s="36" t="s">
        <v>64</v>
      </c>
      <c r="N150" s="5" t="s">
        <v>86</v>
      </c>
      <c r="O150" s="36" t="s">
        <v>87</v>
      </c>
      <c r="P150" s="5" t="s">
        <v>227</v>
      </c>
      <c r="Q150" s="5" t="s">
        <v>152</v>
      </c>
      <c r="R150" s="5"/>
      <c r="S150" s="5">
        <v>840104</v>
      </c>
      <c r="T150" s="7">
        <v>1340555.75</v>
      </c>
      <c r="U150" s="7">
        <v>0</v>
      </c>
      <c r="V150" s="9">
        <v>0</v>
      </c>
      <c r="W150" s="9">
        <v>0</v>
      </c>
      <c r="X150" s="9">
        <v>0</v>
      </c>
      <c r="Y150" s="9">
        <v>0</v>
      </c>
      <c r="Z150" s="9">
        <v>1340555.75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1340555.75</v>
      </c>
      <c r="AH150" s="9">
        <v>0</v>
      </c>
      <c r="AI150" s="9">
        <v>0</v>
      </c>
      <c r="AJ150" s="9">
        <v>0</v>
      </c>
      <c r="AK150" s="7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Y150" s="52">
        <f>+AV150+AT150+AR150+AP150+AN150+AL150+AJ150+AH150+AF150+AD150+AB150+Z150</f>
        <v>1340555.75</v>
      </c>
      <c r="AZ150" s="52">
        <f>+AW150+AU150+AS150+AQ150+AO150+AM150+AK150+AI150+AG150+AE150+AC150+AA150</f>
        <v>1340555.75</v>
      </c>
      <c r="BA150" s="52">
        <f t="shared" si="3"/>
        <v>0</v>
      </c>
      <c r="BB150" s="52">
        <f>+AY150-T150</f>
        <v>0</v>
      </c>
    </row>
    <row r="151" spans="1:54" s="48" customFormat="1" ht="78" customHeight="1" x14ac:dyDescent="0.3">
      <c r="A151" s="2" t="s">
        <v>25</v>
      </c>
      <c r="B151" s="3" t="s">
        <v>402</v>
      </c>
      <c r="C151" s="3" t="s">
        <v>441</v>
      </c>
      <c r="D151" s="3" t="s">
        <v>720</v>
      </c>
      <c r="E151" s="3" t="s">
        <v>438</v>
      </c>
      <c r="F151" s="67">
        <v>1</v>
      </c>
      <c r="G151" s="5" t="s">
        <v>219</v>
      </c>
      <c r="H151" s="28" t="s">
        <v>559</v>
      </c>
      <c r="I151" s="5" t="s">
        <v>220</v>
      </c>
      <c r="J151" s="28" t="s">
        <v>442</v>
      </c>
      <c r="K151" s="5" t="s">
        <v>62</v>
      </c>
      <c r="L151" s="5" t="s">
        <v>63</v>
      </c>
      <c r="M151" s="36" t="s">
        <v>64</v>
      </c>
      <c r="N151" s="5" t="s">
        <v>86</v>
      </c>
      <c r="O151" s="36" t="s">
        <v>87</v>
      </c>
      <c r="P151" s="5" t="s">
        <v>228</v>
      </c>
      <c r="Q151" s="5" t="s">
        <v>152</v>
      </c>
      <c r="R151" s="5"/>
      <c r="S151" s="5">
        <v>730802</v>
      </c>
      <c r="T151" s="7">
        <v>17423.740000000002</v>
      </c>
      <c r="U151" s="7">
        <v>0</v>
      </c>
      <c r="V151" s="9">
        <v>0</v>
      </c>
      <c r="W151" s="9">
        <v>0</v>
      </c>
      <c r="X151" s="9">
        <v>0</v>
      </c>
      <c r="Y151" s="9">
        <v>0</v>
      </c>
      <c r="Z151" s="9">
        <v>17423.740000000002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17423.740000000002</v>
      </c>
      <c r="AH151" s="9">
        <v>0</v>
      </c>
      <c r="AI151" s="9">
        <v>0</v>
      </c>
      <c r="AJ151" s="9">
        <v>0</v>
      </c>
      <c r="AK151" s="7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Y151" s="52">
        <f>+AV151+AT151+AR151+AP151+AN151+AL151+AJ151+AH151+AF151+AD151+AB151+Z151</f>
        <v>17423.740000000002</v>
      </c>
      <c r="AZ151" s="52">
        <f>+AW151+AU151+AS151+AQ151+AO151+AM151+AK151+AI151+AG151+AE151+AC151+AA151</f>
        <v>17423.740000000002</v>
      </c>
      <c r="BA151" s="52">
        <f t="shared" si="3"/>
        <v>0</v>
      </c>
      <c r="BB151" s="52">
        <f>+AY151-T151</f>
        <v>0</v>
      </c>
    </row>
    <row r="152" spans="1:54" s="48" customFormat="1" ht="78" customHeight="1" x14ac:dyDescent="0.3">
      <c r="A152" s="2" t="s">
        <v>25</v>
      </c>
      <c r="B152" s="3" t="s">
        <v>402</v>
      </c>
      <c r="C152" s="3" t="s">
        <v>441</v>
      </c>
      <c r="D152" s="3" t="s">
        <v>720</v>
      </c>
      <c r="E152" s="3" t="s">
        <v>438</v>
      </c>
      <c r="F152" s="67">
        <v>1</v>
      </c>
      <c r="G152" s="5" t="s">
        <v>219</v>
      </c>
      <c r="H152" s="28" t="s">
        <v>559</v>
      </c>
      <c r="I152" s="5" t="s">
        <v>220</v>
      </c>
      <c r="J152" s="28" t="s">
        <v>442</v>
      </c>
      <c r="K152" s="5" t="s">
        <v>62</v>
      </c>
      <c r="L152" s="5" t="s">
        <v>63</v>
      </c>
      <c r="M152" s="36" t="s">
        <v>64</v>
      </c>
      <c r="N152" s="5" t="s">
        <v>86</v>
      </c>
      <c r="O152" s="36" t="s">
        <v>87</v>
      </c>
      <c r="P152" s="5" t="s">
        <v>228</v>
      </c>
      <c r="Q152" s="5" t="s">
        <v>152</v>
      </c>
      <c r="R152" s="5"/>
      <c r="S152" s="5">
        <v>730813</v>
      </c>
      <c r="T152" s="7">
        <v>6013.28</v>
      </c>
      <c r="U152" s="7">
        <v>0</v>
      </c>
      <c r="V152" s="9">
        <v>0</v>
      </c>
      <c r="W152" s="9">
        <v>0</v>
      </c>
      <c r="X152" s="9">
        <v>0</v>
      </c>
      <c r="Y152" s="9">
        <v>0</v>
      </c>
      <c r="Z152" s="9">
        <v>6013.28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6013.28</v>
      </c>
      <c r="AH152" s="9">
        <v>0</v>
      </c>
      <c r="AI152" s="9">
        <v>0</v>
      </c>
      <c r="AJ152" s="9">
        <v>0</v>
      </c>
      <c r="AK152" s="7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Y152" s="52">
        <f>+AV152+AT152+AR152+AP152+AN152+AL152+AJ152+AH152+AF152+AD152+AB152+Z152</f>
        <v>6013.28</v>
      </c>
      <c r="AZ152" s="52">
        <f>+AW152+AU152+AS152+AQ152+AO152+AM152+AK152+AI152+AG152+AE152+AC152+AA152</f>
        <v>6013.28</v>
      </c>
      <c r="BA152" s="52">
        <f t="shared" si="3"/>
        <v>0</v>
      </c>
      <c r="BB152" s="52">
        <f>+AY152-T152</f>
        <v>0</v>
      </c>
    </row>
    <row r="153" spans="1:54" s="48" customFormat="1" ht="78" customHeight="1" x14ac:dyDescent="0.3">
      <c r="A153" s="2" t="s">
        <v>25</v>
      </c>
      <c r="B153" s="3" t="s">
        <v>402</v>
      </c>
      <c r="C153" s="3" t="s">
        <v>441</v>
      </c>
      <c r="D153" s="3" t="s">
        <v>720</v>
      </c>
      <c r="E153" s="3" t="s">
        <v>438</v>
      </c>
      <c r="F153" s="67">
        <v>1</v>
      </c>
      <c r="G153" s="5" t="s">
        <v>219</v>
      </c>
      <c r="H153" s="28" t="s">
        <v>559</v>
      </c>
      <c r="I153" s="5" t="s">
        <v>220</v>
      </c>
      <c r="J153" s="28" t="s">
        <v>442</v>
      </c>
      <c r="K153" s="5" t="s">
        <v>62</v>
      </c>
      <c r="L153" s="5" t="s">
        <v>63</v>
      </c>
      <c r="M153" s="36" t="s">
        <v>64</v>
      </c>
      <c r="N153" s="5" t="s">
        <v>86</v>
      </c>
      <c r="O153" s="36" t="s">
        <v>87</v>
      </c>
      <c r="P153" s="5" t="s">
        <v>228</v>
      </c>
      <c r="Q153" s="5" t="s">
        <v>152</v>
      </c>
      <c r="R153" s="5"/>
      <c r="S153" s="5">
        <v>840104</v>
      </c>
      <c r="T153" s="7">
        <v>21208.65</v>
      </c>
      <c r="U153" s="7">
        <v>0</v>
      </c>
      <c r="V153" s="9">
        <v>0</v>
      </c>
      <c r="W153" s="9">
        <v>0</v>
      </c>
      <c r="X153" s="9">
        <v>0</v>
      </c>
      <c r="Y153" s="9">
        <v>0</v>
      </c>
      <c r="Z153" s="9">
        <v>21208.65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21208.65</v>
      </c>
      <c r="AH153" s="9">
        <v>0</v>
      </c>
      <c r="AI153" s="9">
        <v>0</v>
      </c>
      <c r="AJ153" s="9">
        <v>0</v>
      </c>
      <c r="AK153" s="7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Y153" s="52">
        <f>+AV153+AT153+AR153+AP153+AN153+AL153+AJ153+AH153+AF153+AD153+AB153+Z153</f>
        <v>21208.65</v>
      </c>
      <c r="AZ153" s="52">
        <f>+AW153+AU153+AS153+AQ153+AO153+AM153+AK153+AI153+AG153+AE153+AC153+AA153</f>
        <v>21208.65</v>
      </c>
      <c r="BA153" s="52">
        <f t="shared" si="3"/>
        <v>0</v>
      </c>
      <c r="BB153" s="52">
        <f>+AY153-T153</f>
        <v>0</v>
      </c>
    </row>
    <row r="154" spans="1:54" s="48" customFormat="1" ht="78" customHeight="1" x14ac:dyDescent="0.3">
      <c r="A154" s="2" t="s">
        <v>25</v>
      </c>
      <c r="B154" s="3" t="s">
        <v>402</v>
      </c>
      <c r="C154" s="3" t="s">
        <v>441</v>
      </c>
      <c r="D154" s="3" t="s">
        <v>720</v>
      </c>
      <c r="E154" s="3" t="s">
        <v>438</v>
      </c>
      <c r="F154" s="67">
        <v>1</v>
      </c>
      <c r="G154" s="5" t="s">
        <v>219</v>
      </c>
      <c r="H154" s="28" t="s">
        <v>559</v>
      </c>
      <c r="I154" s="5" t="s">
        <v>220</v>
      </c>
      <c r="J154" s="28" t="s">
        <v>442</v>
      </c>
      <c r="K154" s="5" t="s">
        <v>62</v>
      </c>
      <c r="L154" s="5" t="s">
        <v>63</v>
      </c>
      <c r="M154" s="36" t="s">
        <v>64</v>
      </c>
      <c r="N154" s="5" t="s">
        <v>86</v>
      </c>
      <c r="O154" s="36" t="s">
        <v>87</v>
      </c>
      <c r="P154" s="5" t="s">
        <v>228</v>
      </c>
      <c r="Q154" s="5" t="s">
        <v>152</v>
      </c>
      <c r="R154" s="5"/>
      <c r="S154" s="5">
        <v>731406</v>
      </c>
      <c r="T154" s="7">
        <v>827.05</v>
      </c>
      <c r="U154" s="7">
        <v>0</v>
      </c>
      <c r="V154" s="9">
        <v>0</v>
      </c>
      <c r="W154" s="9">
        <v>0</v>
      </c>
      <c r="X154" s="9">
        <v>0</v>
      </c>
      <c r="Y154" s="9">
        <v>0</v>
      </c>
      <c r="Z154" s="9">
        <v>827.05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827.05</v>
      </c>
      <c r="AH154" s="9">
        <v>0</v>
      </c>
      <c r="AI154" s="9">
        <v>0</v>
      </c>
      <c r="AJ154" s="9">
        <v>0</v>
      </c>
      <c r="AK154" s="7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Y154" s="52">
        <f>+AV154+AT154+AR154+AP154+AN154+AL154+AJ154+AH154+AF154+AD154+AB154+Z154</f>
        <v>827.05</v>
      </c>
      <c r="AZ154" s="52">
        <f>+AW154+AU154+AS154+AQ154+AO154+AM154+AK154+AI154+AG154+AE154+AC154+AA154</f>
        <v>827.05</v>
      </c>
      <c r="BA154" s="52">
        <f t="shared" si="3"/>
        <v>0</v>
      </c>
      <c r="BB154" s="52">
        <f>+AY154-T154</f>
        <v>0</v>
      </c>
    </row>
    <row r="155" spans="1:54" s="48" customFormat="1" ht="78" customHeight="1" x14ac:dyDescent="0.3">
      <c r="A155" s="2" t="s">
        <v>25</v>
      </c>
      <c r="B155" s="3" t="s">
        <v>402</v>
      </c>
      <c r="C155" s="3" t="s">
        <v>441</v>
      </c>
      <c r="D155" s="3" t="s">
        <v>720</v>
      </c>
      <c r="E155" s="3" t="s">
        <v>438</v>
      </c>
      <c r="F155" s="67">
        <v>1</v>
      </c>
      <c r="G155" s="5" t="s">
        <v>219</v>
      </c>
      <c r="H155" s="28" t="s">
        <v>559</v>
      </c>
      <c r="I155" s="5" t="s">
        <v>220</v>
      </c>
      <c r="J155" s="28" t="s">
        <v>741</v>
      </c>
      <c r="K155" s="5" t="s">
        <v>62</v>
      </c>
      <c r="L155" s="5" t="s">
        <v>63</v>
      </c>
      <c r="M155" s="36" t="s">
        <v>64</v>
      </c>
      <c r="N155" s="5" t="s">
        <v>86</v>
      </c>
      <c r="O155" s="36" t="s">
        <v>87</v>
      </c>
      <c r="P155" s="5" t="s">
        <v>229</v>
      </c>
      <c r="Q155" s="5" t="s">
        <v>152</v>
      </c>
      <c r="R155" s="5"/>
      <c r="S155" s="5">
        <v>730802</v>
      </c>
      <c r="T155" s="7">
        <v>13920</v>
      </c>
      <c r="U155" s="7">
        <v>0</v>
      </c>
      <c r="V155" s="9">
        <v>0</v>
      </c>
      <c r="W155" s="9">
        <v>0</v>
      </c>
      <c r="X155" s="9">
        <v>0</v>
      </c>
      <c r="Y155" s="9">
        <v>0</v>
      </c>
      <c r="Z155" s="9">
        <v>13920</v>
      </c>
      <c r="AA155" s="9">
        <v>0</v>
      </c>
      <c r="AB155" s="9">
        <v>0</v>
      </c>
      <c r="AC155" s="9">
        <v>0</v>
      </c>
      <c r="AD155" s="7">
        <v>0</v>
      </c>
      <c r="AE155" s="9">
        <v>13920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7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Y155" s="52">
        <f>+AV155+AT155+AR155+AP155+AN155+AL155+AJ155+AH155+AF155+AD155+AB155+Z155</f>
        <v>13920</v>
      </c>
      <c r="AZ155" s="52">
        <f>+AW155+AU155+AS155+AQ155+AO155+AM155+AK155+AI155+AG155+AE155+AC155+AA155</f>
        <v>13920</v>
      </c>
      <c r="BA155" s="52">
        <f t="shared" si="3"/>
        <v>0</v>
      </c>
      <c r="BB155" s="52">
        <f>+AY155-T155</f>
        <v>0</v>
      </c>
    </row>
    <row r="156" spans="1:54" s="48" customFormat="1" ht="78" customHeight="1" x14ac:dyDescent="0.3">
      <c r="A156" s="2" t="s">
        <v>25</v>
      </c>
      <c r="B156" s="3" t="s">
        <v>402</v>
      </c>
      <c r="C156" s="3" t="s">
        <v>441</v>
      </c>
      <c r="D156" s="3" t="s">
        <v>720</v>
      </c>
      <c r="E156" s="3" t="s">
        <v>438</v>
      </c>
      <c r="F156" s="67">
        <v>1</v>
      </c>
      <c r="G156" s="5" t="s">
        <v>219</v>
      </c>
      <c r="H156" s="28" t="s">
        <v>559</v>
      </c>
      <c r="I156" s="5" t="s">
        <v>220</v>
      </c>
      <c r="J156" s="28" t="s">
        <v>608</v>
      </c>
      <c r="K156" s="5" t="s">
        <v>62</v>
      </c>
      <c r="L156" s="5" t="s">
        <v>63</v>
      </c>
      <c r="M156" s="36" t="s">
        <v>64</v>
      </c>
      <c r="N156" s="5" t="s">
        <v>86</v>
      </c>
      <c r="O156" s="5" t="s">
        <v>87</v>
      </c>
      <c r="P156" s="5" t="s">
        <v>230</v>
      </c>
      <c r="Q156" s="5" t="s">
        <v>152</v>
      </c>
      <c r="R156" s="5"/>
      <c r="S156" s="5">
        <v>730802</v>
      </c>
      <c r="T156" s="7">
        <v>1154249.99</v>
      </c>
      <c r="U156" s="7">
        <v>0</v>
      </c>
      <c r="V156" s="9">
        <v>0</v>
      </c>
      <c r="W156" s="9">
        <v>0</v>
      </c>
      <c r="X156" s="9">
        <v>0</v>
      </c>
      <c r="Y156" s="9">
        <v>0</v>
      </c>
      <c r="Z156" s="7">
        <v>1154249.99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7">
        <v>1154249.99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Y156" s="52">
        <f>+AV156+AT156+AR156+AP156+AN156+AL156+AJ156+AH156+AF156+AD156+AB156+Z156</f>
        <v>1154249.99</v>
      </c>
      <c r="AZ156" s="52">
        <f>+AW156+AU156+AS156+AQ156+AO156+AM156+AK156+AI156+AG156+AE156+AC156+AA156</f>
        <v>1154249.99</v>
      </c>
      <c r="BA156" s="52">
        <f t="shared" si="3"/>
        <v>0</v>
      </c>
      <c r="BB156" s="52">
        <f>+AY156-T156</f>
        <v>0</v>
      </c>
    </row>
    <row r="157" spans="1:54" s="48" customFormat="1" ht="78" customHeight="1" x14ac:dyDescent="0.3">
      <c r="A157" s="2" t="s">
        <v>25</v>
      </c>
      <c r="B157" s="3" t="s">
        <v>402</v>
      </c>
      <c r="C157" s="3" t="s">
        <v>441</v>
      </c>
      <c r="D157" s="3" t="s">
        <v>720</v>
      </c>
      <c r="E157" s="3" t="s">
        <v>438</v>
      </c>
      <c r="F157" s="67">
        <v>1</v>
      </c>
      <c r="G157" s="5" t="s">
        <v>219</v>
      </c>
      <c r="H157" s="28" t="s">
        <v>559</v>
      </c>
      <c r="I157" s="5" t="s">
        <v>220</v>
      </c>
      <c r="J157" s="28" t="s">
        <v>443</v>
      </c>
      <c r="K157" s="5" t="s">
        <v>62</v>
      </c>
      <c r="L157" s="5" t="s">
        <v>63</v>
      </c>
      <c r="M157" s="36" t="s">
        <v>64</v>
      </c>
      <c r="N157" s="5" t="s">
        <v>86</v>
      </c>
      <c r="O157" s="5" t="s">
        <v>87</v>
      </c>
      <c r="P157" s="5" t="s">
        <v>231</v>
      </c>
      <c r="Q157" s="5" t="s">
        <v>152</v>
      </c>
      <c r="R157" s="5"/>
      <c r="S157" s="5">
        <v>840104</v>
      </c>
      <c r="T157" s="7">
        <v>2700</v>
      </c>
      <c r="U157" s="7">
        <v>0</v>
      </c>
      <c r="V157" s="9">
        <v>0</v>
      </c>
      <c r="W157" s="9">
        <v>0</v>
      </c>
      <c r="X157" s="9">
        <v>0</v>
      </c>
      <c r="Y157" s="9">
        <v>0</v>
      </c>
      <c r="Z157" s="7">
        <v>2700</v>
      </c>
      <c r="AA157" s="9">
        <v>0</v>
      </c>
      <c r="AB157" s="9">
        <v>0</v>
      </c>
      <c r="AC157" s="9">
        <v>2700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7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Y157" s="52">
        <f>+AV157+AT157+AR157+AP157+AN157+AL157+AJ157+AH157+AF157+AD157+AB157+Z157</f>
        <v>2700</v>
      </c>
      <c r="AZ157" s="52">
        <f>+AW157+AU157+AS157+AQ157+AO157+AM157+AK157+AI157+AG157+AE157+AC157+AA157</f>
        <v>2700</v>
      </c>
      <c r="BA157" s="52">
        <f t="shared" si="3"/>
        <v>0</v>
      </c>
      <c r="BB157" s="52">
        <f>+AY157-T157</f>
        <v>0</v>
      </c>
    </row>
    <row r="158" spans="1:54" s="48" customFormat="1" ht="78" customHeight="1" x14ac:dyDescent="0.3">
      <c r="A158" s="2" t="s">
        <v>25</v>
      </c>
      <c r="B158" s="3" t="s">
        <v>402</v>
      </c>
      <c r="C158" s="3" t="s">
        <v>441</v>
      </c>
      <c r="D158" s="3" t="s">
        <v>720</v>
      </c>
      <c r="E158" s="3" t="s">
        <v>438</v>
      </c>
      <c r="F158" s="67">
        <v>1</v>
      </c>
      <c r="G158" s="5" t="s">
        <v>219</v>
      </c>
      <c r="H158" s="28" t="s">
        <v>559</v>
      </c>
      <c r="I158" s="5" t="s">
        <v>220</v>
      </c>
      <c r="J158" s="28" t="s">
        <v>443</v>
      </c>
      <c r="K158" s="5" t="s">
        <v>62</v>
      </c>
      <c r="L158" s="5" t="s">
        <v>63</v>
      </c>
      <c r="M158" s="36" t="s">
        <v>64</v>
      </c>
      <c r="N158" s="5" t="s">
        <v>86</v>
      </c>
      <c r="O158" s="5" t="s">
        <v>87</v>
      </c>
      <c r="P158" s="5" t="s">
        <v>231</v>
      </c>
      <c r="Q158" s="5" t="s">
        <v>152</v>
      </c>
      <c r="R158" s="5"/>
      <c r="S158" s="5">
        <v>840106</v>
      </c>
      <c r="T158" s="7">
        <v>60349.999999999993</v>
      </c>
      <c r="U158" s="7">
        <v>0</v>
      </c>
      <c r="V158" s="9">
        <v>0</v>
      </c>
      <c r="W158" s="9">
        <v>0</v>
      </c>
      <c r="X158" s="9">
        <v>0</v>
      </c>
      <c r="Y158" s="9">
        <v>0</v>
      </c>
      <c r="Z158" s="7">
        <v>60349.999999999993</v>
      </c>
      <c r="AA158" s="9">
        <v>0</v>
      </c>
      <c r="AB158" s="9">
        <v>0</v>
      </c>
      <c r="AC158" s="9">
        <v>60349.999999999993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7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Y158" s="52">
        <f>+AV158+AT158+AR158+AP158+AN158+AL158+AJ158+AH158+AF158+AD158+AB158+Z158</f>
        <v>60349.999999999993</v>
      </c>
      <c r="AZ158" s="52">
        <f>+AW158+AU158+AS158+AQ158+AO158+AM158+AK158+AI158+AG158+AE158+AC158+AA158</f>
        <v>60349.999999999993</v>
      </c>
      <c r="BA158" s="52">
        <f t="shared" si="3"/>
        <v>0</v>
      </c>
      <c r="BB158" s="52">
        <f>+AY158-T158</f>
        <v>0</v>
      </c>
    </row>
    <row r="159" spans="1:54" s="48" customFormat="1" ht="78" customHeight="1" x14ac:dyDescent="0.3">
      <c r="A159" s="2" t="s">
        <v>25</v>
      </c>
      <c r="B159" s="3" t="s">
        <v>402</v>
      </c>
      <c r="C159" s="3" t="s">
        <v>441</v>
      </c>
      <c r="D159" s="3" t="s">
        <v>720</v>
      </c>
      <c r="E159" s="3" t="s">
        <v>438</v>
      </c>
      <c r="F159" s="67">
        <v>1</v>
      </c>
      <c r="G159" s="5" t="s">
        <v>219</v>
      </c>
      <c r="H159" s="28" t="s">
        <v>559</v>
      </c>
      <c r="I159" s="5" t="s">
        <v>220</v>
      </c>
      <c r="J159" s="28" t="s">
        <v>443</v>
      </c>
      <c r="K159" s="5" t="s">
        <v>62</v>
      </c>
      <c r="L159" s="5" t="s">
        <v>63</v>
      </c>
      <c r="M159" s="36" t="s">
        <v>64</v>
      </c>
      <c r="N159" s="5" t="s">
        <v>86</v>
      </c>
      <c r="O159" s="5" t="s">
        <v>87</v>
      </c>
      <c r="P159" s="5" t="s">
        <v>231</v>
      </c>
      <c r="Q159" s="5" t="s">
        <v>152</v>
      </c>
      <c r="R159" s="5"/>
      <c r="S159" s="5">
        <v>840103</v>
      </c>
      <c r="T159" s="7">
        <v>1440</v>
      </c>
      <c r="U159" s="7">
        <v>0</v>
      </c>
      <c r="V159" s="9">
        <v>0</v>
      </c>
      <c r="W159" s="9">
        <v>0</v>
      </c>
      <c r="X159" s="9">
        <v>0</v>
      </c>
      <c r="Y159" s="9">
        <v>0</v>
      </c>
      <c r="Z159" s="7">
        <v>1440</v>
      </c>
      <c r="AA159" s="9">
        <v>0</v>
      </c>
      <c r="AB159" s="9">
        <v>0</v>
      </c>
      <c r="AC159" s="9">
        <v>1440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7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Y159" s="52">
        <f>+AV159+AT159+AR159+AP159+AN159+AL159+AJ159+AH159+AF159+AD159+AB159+Z159</f>
        <v>1440</v>
      </c>
      <c r="AZ159" s="52">
        <f>+AW159+AU159+AS159+AQ159+AO159+AM159+AK159+AI159+AG159+AE159+AC159+AA159</f>
        <v>1440</v>
      </c>
      <c r="BA159" s="52">
        <f t="shared" si="3"/>
        <v>0</v>
      </c>
      <c r="BB159" s="52">
        <f>+AY159-T159</f>
        <v>0</v>
      </c>
    </row>
    <row r="160" spans="1:54" s="48" customFormat="1" ht="78" customHeight="1" x14ac:dyDescent="0.3">
      <c r="A160" s="2" t="s">
        <v>25</v>
      </c>
      <c r="B160" s="3" t="s">
        <v>402</v>
      </c>
      <c r="C160" s="3" t="s">
        <v>441</v>
      </c>
      <c r="D160" s="3" t="s">
        <v>720</v>
      </c>
      <c r="E160" s="3" t="s">
        <v>438</v>
      </c>
      <c r="F160" s="67">
        <v>1</v>
      </c>
      <c r="G160" s="5" t="s">
        <v>219</v>
      </c>
      <c r="H160" s="28" t="s">
        <v>559</v>
      </c>
      <c r="I160" s="5" t="s">
        <v>220</v>
      </c>
      <c r="J160" s="28" t="s">
        <v>444</v>
      </c>
      <c r="K160" s="5" t="s">
        <v>62</v>
      </c>
      <c r="L160" s="5" t="s">
        <v>63</v>
      </c>
      <c r="M160" s="36" t="s">
        <v>64</v>
      </c>
      <c r="N160" s="5" t="s">
        <v>86</v>
      </c>
      <c r="O160" s="5" t="s">
        <v>87</v>
      </c>
      <c r="P160" s="5" t="s">
        <v>232</v>
      </c>
      <c r="Q160" s="5" t="s">
        <v>152</v>
      </c>
      <c r="R160" s="5"/>
      <c r="S160" s="5">
        <v>730802</v>
      </c>
      <c r="T160" s="7">
        <v>36850</v>
      </c>
      <c r="U160" s="7">
        <v>0</v>
      </c>
      <c r="V160" s="9">
        <v>0</v>
      </c>
      <c r="W160" s="9">
        <v>0</v>
      </c>
      <c r="X160" s="9">
        <v>0</v>
      </c>
      <c r="Y160" s="9">
        <v>0</v>
      </c>
      <c r="Z160" s="7">
        <v>36850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36850</v>
      </c>
      <c r="AH160" s="9">
        <v>0</v>
      </c>
      <c r="AI160" s="9">
        <v>0</v>
      </c>
      <c r="AJ160" s="9">
        <v>0</v>
      </c>
      <c r="AK160" s="7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Y160" s="52">
        <f>+AV160+AT160+AR160+AP160+AN160+AL160+AJ160+AH160+AF160+AD160+AB160+Z160</f>
        <v>36850</v>
      </c>
      <c r="AZ160" s="52">
        <f>+AW160+AU160+AS160+AQ160+AO160+AM160+AK160+AI160+AG160+AE160+AC160+AA160</f>
        <v>36850</v>
      </c>
      <c r="BA160" s="52">
        <f t="shared" si="3"/>
        <v>0</v>
      </c>
      <c r="BB160" s="52">
        <f>+AY160-T160</f>
        <v>0</v>
      </c>
    </row>
    <row r="161" spans="1:54" s="48" customFormat="1" ht="78" customHeight="1" x14ac:dyDescent="0.3">
      <c r="A161" s="2" t="s">
        <v>25</v>
      </c>
      <c r="B161" s="3" t="s">
        <v>402</v>
      </c>
      <c r="C161" s="3" t="s">
        <v>441</v>
      </c>
      <c r="D161" s="3" t="s">
        <v>720</v>
      </c>
      <c r="E161" s="3" t="s">
        <v>438</v>
      </c>
      <c r="F161" s="67">
        <v>1</v>
      </c>
      <c r="G161" s="5" t="s">
        <v>219</v>
      </c>
      <c r="H161" s="28" t="s">
        <v>559</v>
      </c>
      <c r="I161" s="5" t="s">
        <v>220</v>
      </c>
      <c r="J161" s="28" t="s">
        <v>445</v>
      </c>
      <c r="K161" s="5" t="s">
        <v>62</v>
      </c>
      <c r="L161" s="5" t="s">
        <v>63</v>
      </c>
      <c r="M161" s="36" t="s">
        <v>64</v>
      </c>
      <c r="N161" s="5" t="s">
        <v>86</v>
      </c>
      <c r="O161" s="5" t="s">
        <v>87</v>
      </c>
      <c r="P161" s="5" t="s">
        <v>233</v>
      </c>
      <c r="Q161" s="5" t="s">
        <v>152</v>
      </c>
      <c r="R161" s="5"/>
      <c r="S161" s="5">
        <v>840104</v>
      </c>
      <c r="T161" s="7">
        <v>1007154.9</v>
      </c>
      <c r="U161" s="7">
        <v>0</v>
      </c>
      <c r="V161" s="9">
        <v>0</v>
      </c>
      <c r="W161" s="9">
        <v>0</v>
      </c>
      <c r="X161" s="9">
        <v>0</v>
      </c>
      <c r="Y161" s="9">
        <v>0</v>
      </c>
      <c r="Z161" s="7">
        <v>1007154.9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7">
        <v>0</v>
      </c>
      <c r="AL161" s="9">
        <v>0</v>
      </c>
      <c r="AM161" s="9">
        <v>0</v>
      </c>
      <c r="AN161" s="9">
        <v>0</v>
      </c>
      <c r="AO161" s="9">
        <v>1007154.9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Y161" s="52">
        <f>+AV161+AT161+AR161+AP161+AN161+AL161+AJ161+AH161+AF161+AD161+AB161+Z161</f>
        <v>1007154.9</v>
      </c>
      <c r="AZ161" s="52">
        <f>+AW161+AU161+AS161+AQ161+AO161+AM161+AK161+AI161+AG161+AE161+AC161+AA161</f>
        <v>1007154.9</v>
      </c>
      <c r="BA161" s="52">
        <f t="shared" si="3"/>
        <v>0</v>
      </c>
      <c r="BB161" s="52">
        <f>+AY161-T161</f>
        <v>0</v>
      </c>
    </row>
    <row r="162" spans="1:54" s="48" customFormat="1" ht="78" customHeight="1" x14ac:dyDescent="0.3">
      <c r="A162" s="2" t="s">
        <v>25</v>
      </c>
      <c r="B162" s="3" t="s">
        <v>402</v>
      </c>
      <c r="C162" s="3" t="s">
        <v>441</v>
      </c>
      <c r="D162" s="3" t="s">
        <v>720</v>
      </c>
      <c r="E162" s="3" t="s">
        <v>438</v>
      </c>
      <c r="F162" s="67">
        <v>1</v>
      </c>
      <c r="G162" s="5" t="s">
        <v>219</v>
      </c>
      <c r="H162" s="28" t="s">
        <v>559</v>
      </c>
      <c r="I162" s="5" t="s">
        <v>220</v>
      </c>
      <c r="J162" s="28" t="s">
        <v>446</v>
      </c>
      <c r="K162" s="5" t="s">
        <v>62</v>
      </c>
      <c r="L162" s="5" t="s">
        <v>63</v>
      </c>
      <c r="M162" s="36" t="s">
        <v>64</v>
      </c>
      <c r="N162" s="5" t="s">
        <v>86</v>
      </c>
      <c r="O162" s="5" t="s">
        <v>87</v>
      </c>
      <c r="P162" s="5" t="s">
        <v>234</v>
      </c>
      <c r="Q162" s="5" t="s">
        <v>152</v>
      </c>
      <c r="R162" s="5"/>
      <c r="S162" s="5">
        <v>730802</v>
      </c>
      <c r="T162" s="7">
        <v>310450.65999999997</v>
      </c>
      <c r="U162" s="7">
        <v>0</v>
      </c>
      <c r="V162" s="9">
        <v>0</v>
      </c>
      <c r="W162" s="9">
        <v>0</v>
      </c>
      <c r="X162" s="9">
        <v>0</v>
      </c>
      <c r="Y162" s="9">
        <v>0</v>
      </c>
      <c r="Z162" s="7">
        <v>310450.65999999997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310450.65999999997</v>
      </c>
      <c r="AH162" s="9">
        <v>0</v>
      </c>
      <c r="AI162" s="9">
        <v>0</v>
      </c>
      <c r="AJ162" s="9">
        <v>0</v>
      </c>
      <c r="AK162" s="7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Y162" s="52">
        <f>+AV162+AT162+AR162+AP162+AN162+AL162+AJ162+AH162+AF162+AD162+AB162+Z162</f>
        <v>310450.65999999997</v>
      </c>
      <c r="AZ162" s="52">
        <f>+AW162+AU162+AS162+AQ162+AO162+AM162+AK162+AI162+AG162+AE162+AC162+AA162</f>
        <v>310450.65999999997</v>
      </c>
      <c r="BA162" s="52">
        <f t="shared" si="3"/>
        <v>0</v>
      </c>
      <c r="BB162" s="52">
        <f>+AY162-T162</f>
        <v>0</v>
      </c>
    </row>
    <row r="163" spans="1:54" s="48" customFormat="1" ht="78" customHeight="1" x14ac:dyDescent="0.3">
      <c r="A163" s="2" t="s">
        <v>25</v>
      </c>
      <c r="B163" s="3" t="s">
        <v>402</v>
      </c>
      <c r="C163" s="3" t="s">
        <v>441</v>
      </c>
      <c r="D163" s="3" t="s">
        <v>720</v>
      </c>
      <c r="E163" s="3" t="s">
        <v>438</v>
      </c>
      <c r="F163" s="67">
        <v>1</v>
      </c>
      <c r="G163" s="5" t="s">
        <v>219</v>
      </c>
      <c r="H163" s="28" t="s">
        <v>559</v>
      </c>
      <c r="I163" s="5" t="s">
        <v>220</v>
      </c>
      <c r="J163" s="28" t="s">
        <v>609</v>
      </c>
      <c r="K163" s="5" t="s">
        <v>62</v>
      </c>
      <c r="L163" s="5" t="s">
        <v>63</v>
      </c>
      <c r="M163" s="36" t="s">
        <v>64</v>
      </c>
      <c r="N163" s="5" t="s">
        <v>86</v>
      </c>
      <c r="O163" s="5" t="s">
        <v>87</v>
      </c>
      <c r="P163" s="5" t="s">
        <v>235</v>
      </c>
      <c r="Q163" s="5" t="s">
        <v>152</v>
      </c>
      <c r="R163" s="5"/>
      <c r="S163" s="5">
        <v>730404</v>
      </c>
      <c r="T163" s="7">
        <v>4950</v>
      </c>
      <c r="U163" s="7">
        <v>4950</v>
      </c>
      <c r="V163" s="7">
        <v>4950</v>
      </c>
      <c r="W163" s="9">
        <v>0</v>
      </c>
      <c r="X163" s="9">
        <v>0</v>
      </c>
      <c r="Y163" s="9">
        <v>0</v>
      </c>
      <c r="Z163" s="7">
        <v>4950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7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7">
        <v>4950</v>
      </c>
      <c r="AY163" s="52">
        <f>+AV163+AT163+AR163+AP163+AN163+AL163+AJ163+AH163+AF163+AD163+AB163+Z163</f>
        <v>4950</v>
      </c>
      <c r="AZ163" s="52">
        <f>+AW163+AU163+AS163+AQ163+AO163+AM163+AK163+AI163+AG163+AE163+AC163+AA163</f>
        <v>4950</v>
      </c>
      <c r="BA163" s="52">
        <f t="shared" si="3"/>
        <v>0</v>
      </c>
      <c r="BB163" s="52">
        <f>+AY163-T163</f>
        <v>0</v>
      </c>
    </row>
    <row r="164" spans="1:54" s="48" customFormat="1" ht="78" customHeight="1" x14ac:dyDescent="0.3">
      <c r="A164" s="2" t="s">
        <v>25</v>
      </c>
      <c r="B164" s="3" t="s">
        <v>402</v>
      </c>
      <c r="C164" s="3" t="s">
        <v>441</v>
      </c>
      <c r="D164" s="3" t="s">
        <v>720</v>
      </c>
      <c r="E164" s="3" t="s">
        <v>438</v>
      </c>
      <c r="F164" s="67">
        <v>1</v>
      </c>
      <c r="G164" s="5" t="s">
        <v>219</v>
      </c>
      <c r="H164" s="28" t="s">
        <v>559</v>
      </c>
      <c r="I164" s="5" t="s">
        <v>220</v>
      </c>
      <c r="J164" s="28" t="s">
        <v>610</v>
      </c>
      <c r="K164" s="5" t="s">
        <v>62</v>
      </c>
      <c r="L164" s="5" t="s">
        <v>63</v>
      </c>
      <c r="M164" s="36" t="s">
        <v>64</v>
      </c>
      <c r="N164" s="5" t="s">
        <v>86</v>
      </c>
      <c r="O164" s="5" t="s">
        <v>87</v>
      </c>
      <c r="P164" s="5" t="s">
        <v>236</v>
      </c>
      <c r="Q164" s="5" t="s">
        <v>152</v>
      </c>
      <c r="R164" s="5"/>
      <c r="S164" s="5">
        <v>730802</v>
      </c>
      <c r="T164" s="7">
        <v>2345873.39</v>
      </c>
      <c r="U164" s="7">
        <v>0</v>
      </c>
      <c r="V164" s="9">
        <v>0</v>
      </c>
      <c r="W164" s="9">
        <v>0</v>
      </c>
      <c r="X164" s="9">
        <v>0</v>
      </c>
      <c r="Y164" s="9">
        <v>0</v>
      </c>
      <c r="Z164" s="7">
        <v>2345873.39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7">
        <v>0</v>
      </c>
      <c r="AL164" s="9">
        <v>0</v>
      </c>
      <c r="AM164" s="9">
        <v>2345873.39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Y164" s="52">
        <f>+AV164+AT164+AR164+AP164+AN164+AL164+AJ164+AH164+AF164+AD164+AB164+Z164</f>
        <v>2345873.39</v>
      </c>
      <c r="AZ164" s="52">
        <f>+AW164+AU164+AS164+AQ164+AO164+AM164+AK164+AI164+AG164+AE164+AC164+AA164</f>
        <v>2345873.39</v>
      </c>
      <c r="BA164" s="52">
        <f t="shared" si="3"/>
        <v>0</v>
      </c>
      <c r="BB164" s="52">
        <f>+AY164-T164</f>
        <v>0</v>
      </c>
    </row>
    <row r="165" spans="1:54" s="48" customFormat="1" ht="78" customHeight="1" x14ac:dyDescent="0.3">
      <c r="A165" s="2" t="s">
        <v>25</v>
      </c>
      <c r="B165" s="3" t="s">
        <v>402</v>
      </c>
      <c r="C165" s="3" t="s">
        <v>441</v>
      </c>
      <c r="D165" s="3" t="s">
        <v>720</v>
      </c>
      <c r="E165" s="3" t="s">
        <v>438</v>
      </c>
      <c r="F165" s="67">
        <v>1</v>
      </c>
      <c r="G165" s="5" t="s">
        <v>219</v>
      </c>
      <c r="H165" s="28" t="s">
        <v>559</v>
      </c>
      <c r="I165" s="5" t="s">
        <v>220</v>
      </c>
      <c r="J165" s="28" t="s">
        <v>447</v>
      </c>
      <c r="K165" s="5" t="s">
        <v>62</v>
      </c>
      <c r="L165" s="5" t="s">
        <v>63</v>
      </c>
      <c r="M165" s="36" t="s">
        <v>64</v>
      </c>
      <c r="N165" s="5" t="s">
        <v>86</v>
      </c>
      <c r="O165" s="5" t="s">
        <v>87</v>
      </c>
      <c r="P165" s="5" t="s">
        <v>237</v>
      </c>
      <c r="Q165" s="5" t="s">
        <v>152</v>
      </c>
      <c r="R165" s="5"/>
      <c r="S165" s="5">
        <v>730802</v>
      </c>
      <c r="T165" s="7">
        <v>8859.4399999999987</v>
      </c>
      <c r="U165" s="7">
        <v>0</v>
      </c>
      <c r="V165" s="9">
        <v>0</v>
      </c>
      <c r="W165" s="9">
        <v>0</v>
      </c>
      <c r="X165" s="9">
        <v>0</v>
      </c>
      <c r="Y165" s="9">
        <v>0</v>
      </c>
      <c r="Z165" s="7">
        <v>8859.4399999999987</v>
      </c>
      <c r="AA165" s="9">
        <v>0</v>
      </c>
      <c r="AB165" s="9">
        <v>0</v>
      </c>
      <c r="AC165" s="9">
        <v>0</v>
      </c>
      <c r="AD165" s="9">
        <v>0</v>
      </c>
      <c r="AE165" s="9">
        <v>8859.4399999999987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7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Y165" s="52">
        <f>+AV165+AT165+AR165+AP165+AN165+AL165+AJ165+AH165+AF165+AD165+AB165+Z165</f>
        <v>8859.4399999999987</v>
      </c>
      <c r="AZ165" s="52">
        <f>+AW165+AU165+AS165+AQ165+AO165+AM165+AK165+AI165+AG165+AE165+AC165+AA165</f>
        <v>8859.4399999999987</v>
      </c>
      <c r="BA165" s="52">
        <f t="shared" si="3"/>
        <v>0</v>
      </c>
      <c r="BB165" s="52">
        <f>+AY165-T165</f>
        <v>0</v>
      </c>
    </row>
    <row r="166" spans="1:54" s="48" customFormat="1" ht="78" customHeight="1" x14ac:dyDescent="0.3">
      <c r="A166" s="2" t="s">
        <v>25</v>
      </c>
      <c r="B166" s="3" t="s">
        <v>402</v>
      </c>
      <c r="C166" s="3" t="s">
        <v>441</v>
      </c>
      <c r="D166" s="3" t="s">
        <v>720</v>
      </c>
      <c r="E166" s="3" t="s">
        <v>438</v>
      </c>
      <c r="F166" s="67">
        <v>1</v>
      </c>
      <c r="G166" s="5" t="s">
        <v>219</v>
      </c>
      <c r="H166" s="28" t="s">
        <v>559</v>
      </c>
      <c r="I166" s="5" t="s">
        <v>220</v>
      </c>
      <c r="J166" s="28" t="s">
        <v>447</v>
      </c>
      <c r="K166" s="5" t="s">
        <v>62</v>
      </c>
      <c r="L166" s="5" t="s">
        <v>63</v>
      </c>
      <c r="M166" s="36" t="s">
        <v>64</v>
      </c>
      <c r="N166" s="5" t="s">
        <v>86</v>
      </c>
      <c r="O166" s="5" t="s">
        <v>87</v>
      </c>
      <c r="P166" s="5" t="s">
        <v>237</v>
      </c>
      <c r="Q166" s="5" t="s">
        <v>152</v>
      </c>
      <c r="R166" s="5"/>
      <c r="S166" s="5">
        <v>730813</v>
      </c>
      <c r="T166" s="7">
        <v>4264.2</v>
      </c>
      <c r="U166" s="7">
        <v>0</v>
      </c>
      <c r="V166" s="9">
        <v>0</v>
      </c>
      <c r="W166" s="9">
        <v>0</v>
      </c>
      <c r="X166" s="9">
        <v>0</v>
      </c>
      <c r="Y166" s="9">
        <v>0</v>
      </c>
      <c r="Z166" s="7">
        <v>4264.2</v>
      </c>
      <c r="AA166" s="9">
        <v>0</v>
      </c>
      <c r="AB166" s="9">
        <v>0</v>
      </c>
      <c r="AC166" s="9">
        <v>0</v>
      </c>
      <c r="AD166" s="9">
        <v>0</v>
      </c>
      <c r="AE166" s="9">
        <v>4264.2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7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Y166" s="52">
        <f>+AV166+AT166+AR166+AP166+AN166+AL166+AJ166+AH166+AF166+AD166+AB166+Z166</f>
        <v>4264.2</v>
      </c>
      <c r="AZ166" s="52">
        <f>+AW166+AU166+AS166+AQ166+AO166+AM166+AK166+AI166+AG166+AE166+AC166+AA166</f>
        <v>4264.2</v>
      </c>
      <c r="BA166" s="52">
        <f t="shared" si="3"/>
        <v>0</v>
      </c>
      <c r="BB166" s="52">
        <f>+AY166-T166</f>
        <v>0</v>
      </c>
    </row>
    <row r="167" spans="1:54" s="48" customFormat="1" ht="78" customHeight="1" x14ac:dyDescent="0.3">
      <c r="A167" s="2" t="s">
        <v>25</v>
      </c>
      <c r="B167" s="3" t="s">
        <v>402</v>
      </c>
      <c r="C167" s="3" t="s">
        <v>441</v>
      </c>
      <c r="D167" s="3" t="s">
        <v>720</v>
      </c>
      <c r="E167" s="3" t="s">
        <v>438</v>
      </c>
      <c r="F167" s="67">
        <v>1</v>
      </c>
      <c r="G167" s="5" t="s">
        <v>219</v>
      </c>
      <c r="H167" s="28" t="s">
        <v>559</v>
      </c>
      <c r="I167" s="5" t="s">
        <v>220</v>
      </c>
      <c r="J167" s="28" t="s">
        <v>447</v>
      </c>
      <c r="K167" s="5" t="s">
        <v>62</v>
      </c>
      <c r="L167" s="5" t="s">
        <v>63</v>
      </c>
      <c r="M167" s="36" t="s">
        <v>64</v>
      </c>
      <c r="N167" s="5" t="s">
        <v>86</v>
      </c>
      <c r="O167" s="5" t="s">
        <v>87</v>
      </c>
      <c r="P167" s="5" t="s">
        <v>237</v>
      </c>
      <c r="Q167" s="5" t="s">
        <v>152</v>
      </c>
      <c r="R167" s="5"/>
      <c r="S167" s="5">
        <v>840104</v>
      </c>
      <c r="T167" s="7">
        <v>38130.639999999999</v>
      </c>
      <c r="U167" s="7">
        <v>0</v>
      </c>
      <c r="V167" s="9">
        <v>0</v>
      </c>
      <c r="W167" s="9">
        <v>0</v>
      </c>
      <c r="X167" s="9">
        <v>0</v>
      </c>
      <c r="Y167" s="9">
        <v>0</v>
      </c>
      <c r="Z167" s="7">
        <v>38130.639999999999</v>
      </c>
      <c r="AA167" s="9">
        <v>0</v>
      </c>
      <c r="AB167" s="9">
        <v>0</v>
      </c>
      <c r="AC167" s="9">
        <v>0</v>
      </c>
      <c r="AD167" s="9">
        <v>0</v>
      </c>
      <c r="AE167" s="9">
        <v>38130.639999999999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7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Y167" s="52">
        <f>+AV167+AT167+AR167+AP167+AN167+AL167+AJ167+AH167+AF167+AD167+AB167+Z167</f>
        <v>38130.639999999999</v>
      </c>
      <c r="AZ167" s="52">
        <f>+AW167+AU167+AS167+AQ167+AO167+AM167+AK167+AI167+AG167+AE167+AC167+AA167</f>
        <v>38130.639999999999</v>
      </c>
      <c r="BA167" s="52">
        <f t="shared" si="3"/>
        <v>0</v>
      </c>
      <c r="BB167" s="52">
        <f>+AY167-T167</f>
        <v>0</v>
      </c>
    </row>
    <row r="168" spans="1:54" s="48" customFormat="1" ht="78" customHeight="1" x14ac:dyDescent="0.3">
      <c r="A168" s="2" t="s">
        <v>25</v>
      </c>
      <c r="B168" s="3" t="s">
        <v>402</v>
      </c>
      <c r="C168" s="3" t="s">
        <v>441</v>
      </c>
      <c r="D168" s="3" t="s">
        <v>720</v>
      </c>
      <c r="E168" s="3" t="s">
        <v>438</v>
      </c>
      <c r="F168" s="67">
        <v>1</v>
      </c>
      <c r="G168" s="5" t="s">
        <v>219</v>
      </c>
      <c r="H168" s="28" t="s">
        <v>559</v>
      </c>
      <c r="I168" s="5" t="s">
        <v>220</v>
      </c>
      <c r="J168" s="28" t="s">
        <v>447</v>
      </c>
      <c r="K168" s="5" t="s">
        <v>62</v>
      </c>
      <c r="L168" s="5" t="s">
        <v>63</v>
      </c>
      <c r="M168" s="36" t="s">
        <v>64</v>
      </c>
      <c r="N168" s="5" t="s">
        <v>86</v>
      </c>
      <c r="O168" s="5" t="s">
        <v>87</v>
      </c>
      <c r="P168" s="5" t="s">
        <v>237</v>
      </c>
      <c r="Q168" s="5" t="s">
        <v>152</v>
      </c>
      <c r="R168" s="5"/>
      <c r="S168" s="5">
        <v>731408</v>
      </c>
      <c r="T168" s="7">
        <v>36745.719999999994</v>
      </c>
      <c r="U168" s="7">
        <v>0</v>
      </c>
      <c r="V168" s="9">
        <v>0</v>
      </c>
      <c r="W168" s="9">
        <v>0</v>
      </c>
      <c r="X168" s="9">
        <v>0</v>
      </c>
      <c r="Y168" s="9">
        <v>0</v>
      </c>
      <c r="Z168" s="7">
        <v>36745.719999999994</v>
      </c>
      <c r="AA168" s="9">
        <v>0</v>
      </c>
      <c r="AB168" s="9">
        <v>0</v>
      </c>
      <c r="AC168" s="9">
        <v>0</v>
      </c>
      <c r="AD168" s="9">
        <v>0</v>
      </c>
      <c r="AE168" s="9">
        <v>36745.719999999994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7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Y168" s="52">
        <f>+AV168+AT168+AR168+AP168+AN168+AL168+AJ168+AH168+AF168+AD168+AB168+Z168</f>
        <v>36745.719999999994</v>
      </c>
      <c r="AZ168" s="52">
        <f>+AW168+AU168+AS168+AQ168+AO168+AM168+AK168+AI168+AG168+AE168+AC168+AA168</f>
        <v>36745.719999999994</v>
      </c>
      <c r="BA168" s="52">
        <f t="shared" si="3"/>
        <v>0</v>
      </c>
      <c r="BB168" s="52">
        <f>+AY168-T168</f>
        <v>0</v>
      </c>
    </row>
    <row r="169" spans="1:54" s="48" customFormat="1" ht="78" customHeight="1" x14ac:dyDescent="0.3">
      <c r="A169" s="2" t="s">
        <v>25</v>
      </c>
      <c r="B169" s="3" t="s">
        <v>402</v>
      </c>
      <c r="C169" s="3" t="s">
        <v>441</v>
      </c>
      <c r="D169" s="3" t="s">
        <v>720</v>
      </c>
      <c r="E169" s="3" t="s">
        <v>438</v>
      </c>
      <c r="F169" s="67">
        <v>1</v>
      </c>
      <c r="G169" s="5" t="s">
        <v>219</v>
      </c>
      <c r="H169" s="28" t="s">
        <v>559</v>
      </c>
      <c r="I169" s="5" t="s">
        <v>220</v>
      </c>
      <c r="J169" s="28" t="s">
        <v>868</v>
      </c>
      <c r="K169" s="5" t="s">
        <v>62</v>
      </c>
      <c r="L169" s="5" t="s">
        <v>63</v>
      </c>
      <c r="M169" s="36" t="s">
        <v>64</v>
      </c>
      <c r="N169" s="5" t="s">
        <v>86</v>
      </c>
      <c r="O169" s="5" t="s">
        <v>87</v>
      </c>
      <c r="P169" s="5" t="s">
        <v>238</v>
      </c>
      <c r="Q169" s="5" t="s">
        <v>152</v>
      </c>
      <c r="R169" s="5"/>
      <c r="S169" s="5">
        <v>730404</v>
      </c>
      <c r="T169" s="7">
        <v>4261.82</v>
      </c>
      <c r="U169" s="7">
        <v>2130.91</v>
      </c>
      <c r="V169" s="9">
        <v>0</v>
      </c>
      <c r="W169" s="9">
        <v>0</v>
      </c>
      <c r="X169" s="9">
        <v>0</v>
      </c>
      <c r="Y169" s="9">
        <v>0</v>
      </c>
      <c r="Z169" s="7">
        <v>4261.82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7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4261.82</v>
      </c>
      <c r="AY169" s="52">
        <f>+AV169+AT169+AR169+AP169+AN169+AL169+AJ169+AH169+AF169+AD169+AB169+Z169</f>
        <v>4261.82</v>
      </c>
      <c r="AZ169" s="52">
        <f>+AW169+AU169+AS169+AQ169+AO169+AM169+AK169+AI169+AG169+AE169+AC169+AA169</f>
        <v>4261.82</v>
      </c>
      <c r="BA169" s="52">
        <f t="shared" si="3"/>
        <v>0</v>
      </c>
      <c r="BB169" s="52">
        <f>+AY169-T169</f>
        <v>0</v>
      </c>
    </row>
    <row r="170" spans="1:54" s="48" customFormat="1" ht="78" customHeight="1" x14ac:dyDescent="0.3">
      <c r="A170" s="2" t="s">
        <v>25</v>
      </c>
      <c r="B170" s="3" t="s">
        <v>402</v>
      </c>
      <c r="C170" s="3" t="s">
        <v>441</v>
      </c>
      <c r="D170" s="3" t="s">
        <v>720</v>
      </c>
      <c r="E170" s="3" t="s">
        <v>438</v>
      </c>
      <c r="F170" s="67">
        <v>1</v>
      </c>
      <c r="G170" s="5" t="s">
        <v>219</v>
      </c>
      <c r="H170" s="28" t="s">
        <v>559</v>
      </c>
      <c r="I170" s="5" t="s">
        <v>220</v>
      </c>
      <c r="J170" s="28" t="s">
        <v>611</v>
      </c>
      <c r="K170" s="5" t="s">
        <v>62</v>
      </c>
      <c r="L170" s="5" t="s">
        <v>63</v>
      </c>
      <c r="M170" s="36" t="s">
        <v>64</v>
      </c>
      <c r="N170" s="5" t="s">
        <v>86</v>
      </c>
      <c r="O170" s="5" t="s">
        <v>87</v>
      </c>
      <c r="P170" s="5" t="s">
        <v>239</v>
      </c>
      <c r="Q170" s="5" t="s">
        <v>152</v>
      </c>
      <c r="R170" s="5"/>
      <c r="S170" s="5">
        <v>840104</v>
      </c>
      <c r="T170" s="7">
        <v>633735.43999999994</v>
      </c>
      <c r="U170" s="7">
        <v>0</v>
      </c>
      <c r="V170" s="9">
        <v>0</v>
      </c>
      <c r="W170" s="9">
        <v>0</v>
      </c>
      <c r="X170" s="9">
        <v>0</v>
      </c>
      <c r="Y170" s="9">
        <v>0</v>
      </c>
      <c r="Z170" s="7">
        <v>633735.43999999994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633735.43999999994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Y170" s="52">
        <f>+AV170+AT170+AR170+AP170+AN170+AL170+AJ170+AH170+AF170+AD170+AB170+Z170</f>
        <v>633735.43999999994</v>
      </c>
      <c r="AZ170" s="52">
        <f>+AW170+AU170+AS170+AQ170+AO170+AM170+AK170+AI170+AG170+AE170+AC170+AA170</f>
        <v>633735.43999999994</v>
      </c>
      <c r="BA170" s="52">
        <f t="shared" si="3"/>
        <v>0</v>
      </c>
      <c r="BB170" s="52">
        <f>+AY170-T170</f>
        <v>0</v>
      </c>
    </row>
    <row r="171" spans="1:54" s="48" customFormat="1" ht="78" customHeight="1" x14ac:dyDescent="0.3">
      <c r="A171" s="2" t="s">
        <v>25</v>
      </c>
      <c r="B171" s="3" t="s">
        <v>402</v>
      </c>
      <c r="C171" s="3" t="s">
        <v>441</v>
      </c>
      <c r="D171" s="3" t="s">
        <v>720</v>
      </c>
      <c r="E171" s="3" t="s">
        <v>438</v>
      </c>
      <c r="F171" s="47">
        <v>1</v>
      </c>
      <c r="G171" s="5" t="s">
        <v>26</v>
      </c>
      <c r="H171" s="28" t="s">
        <v>559</v>
      </c>
      <c r="I171" s="5" t="s">
        <v>27</v>
      </c>
      <c r="J171" s="28" t="s">
        <v>612</v>
      </c>
      <c r="K171" s="5" t="s">
        <v>62</v>
      </c>
      <c r="L171" s="5" t="s">
        <v>63</v>
      </c>
      <c r="M171" s="5" t="s">
        <v>64</v>
      </c>
      <c r="N171" s="5" t="s">
        <v>86</v>
      </c>
      <c r="O171" s="5" t="s">
        <v>87</v>
      </c>
      <c r="P171" s="5" t="s">
        <v>69</v>
      </c>
      <c r="Q171" s="5" t="s">
        <v>152</v>
      </c>
      <c r="R171" s="5"/>
      <c r="S171" s="5">
        <v>730405</v>
      </c>
      <c r="T171" s="7">
        <v>6089.1599999999989</v>
      </c>
      <c r="U171" s="7">
        <v>8696.7499999999982</v>
      </c>
      <c r="V171" s="9">
        <v>8720.8999999999978</v>
      </c>
      <c r="W171" s="9">
        <v>9275.0299999999988</v>
      </c>
      <c r="X171" s="9">
        <v>8975.2299999999977</v>
      </c>
      <c r="Y171" s="9">
        <v>0</v>
      </c>
      <c r="Z171" s="7">
        <v>6089.1599999999989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7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6089.1599999999989</v>
      </c>
      <c r="AY171" s="52">
        <f>+AV171+AT171+AR171+AP171+AN171+AL171+AJ171+AH171+AF171+AD171+AB171+Z171</f>
        <v>6089.1599999999989</v>
      </c>
      <c r="AZ171" s="52">
        <f>+AW171+AU171+AS171+AQ171+AO171+AM171+AK171+AI171+AG171+AE171+AC171+AA171</f>
        <v>6089.1599999999989</v>
      </c>
      <c r="BA171" s="52">
        <f t="shared" si="3"/>
        <v>0</v>
      </c>
      <c r="BB171" s="52">
        <f>+AY171-T171</f>
        <v>0</v>
      </c>
    </row>
    <row r="172" spans="1:54" s="48" customFormat="1" ht="78" customHeight="1" x14ac:dyDescent="0.3">
      <c r="A172" s="2" t="s">
        <v>25</v>
      </c>
      <c r="B172" s="3" t="s">
        <v>402</v>
      </c>
      <c r="C172" s="3" t="s">
        <v>441</v>
      </c>
      <c r="D172" s="3" t="s">
        <v>720</v>
      </c>
      <c r="E172" s="3" t="s">
        <v>438</v>
      </c>
      <c r="F172" s="67">
        <v>1</v>
      </c>
      <c r="G172" s="5" t="s">
        <v>26</v>
      </c>
      <c r="H172" s="28" t="s">
        <v>559</v>
      </c>
      <c r="I172" s="5" t="s">
        <v>27</v>
      </c>
      <c r="J172" s="28" t="s">
        <v>614</v>
      </c>
      <c r="K172" s="5" t="s">
        <v>62</v>
      </c>
      <c r="L172" s="5" t="s">
        <v>63</v>
      </c>
      <c r="M172" s="5" t="s">
        <v>64</v>
      </c>
      <c r="N172" s="5" t="s">
        <v>86</v>
      </c>
      <c r="O172" s="5" t="s">
        <v>87</v>
      </c>
      <c r="P172" s="5" t="s">
        <v>74</v>
      </c>
      <c r="Q172" s="5" t="s">
        <v>152</v>
      </c>
      <c r="R172" s="5"/>
      <c r="S172" s="5">
        <v>730405</v>
      </c>
      <c r="T172" s="7">
        <v>4480</v>
      </c>
      <c r="U172" s="7">
        <v>4480</v>
      </c>
      <c r="V172" s="9">
        <v>4480</v>
      </c>
      <c r="W172" s="9">
        <v>4480</v>
      </c>
      <c r="X172" s="9">
        <v>4480</v>
      </c>
      <c r="Y172" s="9">
        <v>0</v>
      </c>
      <c r="Z172" s="7">
        <v>4480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7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4480</v>
      </c>
      <c r="AY172" s="52">
        <f>+AV172+AT172+AR172+AP172+AN172+AL172+AJ172+AH172+AF172+AD172+AB172+Z172</f>
        <v>4480</v>
      </c>
      <c r="AZ172" s="52">
        <f>+AW172+AU172+AS172+AQ172+AO172+AM172+AK172+AI172+AG172+AE172+AC172+AA172</f>
        <v>4480</v>
      </c>
      <c r="BA172" s="52">
        <f t="shared" si="3"/>
        <v>0</v>
      </c>
      <c r="BB172" s="52">
        <f>+AY172-T172</f>
        <v>0</v>
      </c>
    </row>
    <row r="173" spans="1:54" s="48" customFormat="1" ht="78" customHeight="1" x14ac:dyDescent="0.3">
      <c r="A173" s="2" t="s">
        <v>25</v>
      </c>
      <c r="B173" s="3" t="s">
        <v>402</v>
      </c>
      <c r="C173" s="3" t="s">
        <v>441</v>
      </c>
      <c r="D173" s="3" t="s">
        <v>720</v>
      </c>
      <c r="E173" s="3" t="s">
        <v>438</v>
      </c>
      <c r="F173" s="67">
        <v>1</v>
      </c>
      <c r="G173" s="5" t="s">
        <v>26</v>
      </c>
      <c r="H173" s="28" t="s">
        <v>559</v>
      </c>
      <c r="I173" s="5" t="s">
        <v>27</v>
      </c>
      <c r="J173" s="28" t="s">
        <v>739</v>
      </c>
      <c r="K173" s="5" t="s">
        <v>62</v>
      </c>
      <c r="L173" s="5" t="s">
        <v>63</v>
      </c>
      <c r="M173" s="5" t="s">
        <v>64</v>
      </c>
      <c r="N173" s="5" t="s">
        <v>86</v>
      </c>
      <c r="O173" s="5" t="s">
        <v>87</v>
      </c>
      <c r="P173" s="5" t="s">
        <v>75</v>
      </c>
      <c r="Q173" s="5" t="s">
        <v>152</v>
      </c>
      <c r="R173" s="5"/>
      <c r="S173" s="5">
        <v>731403</v>
      </c>
      <c r="T173" s="7">
        <v>29290.97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29290.97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29290.97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Y173" s="52">
        <f>+AV173+AT173+AR173+AP173+AN173+AL173+AJ173+AH173+AF173+AD173+AB173+Z173</f>
        <v>29290.97</v>
      </c>
      <c r="AZ173" s="52">
        <f>+AW173+AU173+AS173+AQ173+AO173+AM173+AK173+AI173+AG173+AE173+AC173+AA173</f>
        <v>29290.97</v>
      </c>
      <c r="BA173" s="52">
        <f t="shared" si="3"/>
        <v>0</v>
      </c>
      <c r="BB173" s="52">
        <f>+AY173-T173</f>
        <v>0</v>
      </c>
    </row>
    <row r="174" spans="1:54" s="48" customFormat="1" ht="78" customHeight="1" x14ac:dyDescent="0.3">
      <c r="A174" s="2" t="s">
        <v>25</v>
      </c>
      <c r="B174" s="3" t="s">
        <v>402</v>
      </c>
      <c r="C174" s="3" t="s">
        <v>441</v>
      </c>
      <c r="D174" s="3" t="s">
        <v>720</v>
      </c>
      <c r="E174" s="3" t="s">
        <v>438</v>
      </c>
      <c r="F174" s="67">
        <v>1</v>
      </c>
      <c r="G174" s="5" t="s">
        <v>26</v>
      </c>
      <c r="H174" s="28" t="s">
        <v>559</v>
      </c>
      <c r="I174" s="5" t="s">
        <v>27</v>
      </c>
      <c r="J174" s="28" t="s">
        <v>861</v>
      </c>
      <c r="K174" s="5" t="s">
        <v>62</v>
      </c>
      <c r="L174" s="5" t="s">
        <v>63</v>
      </c>
      <c r="M174" s="5" t="s">
        <v>64</v>
      </c>
      <c r="N174" s="5" t="s">
        <v>86</v>
      </c>
      <c r="O174" s="5" t="s">
        <v>87</v>
      </c>
      <c r="P174" s="5" t="s">
        <v>76</v>
      </c>
      <c r="Q174" s="5" t="s">
        <v>152</v>
      </c>
      <c r="R174" s="5"/>
      <c r="S174" s="5">
        <v>840103</v>
      </c>
      <c r="T174" s="7">
        <v>6988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6988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7">
        <v>6988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Y174" s="52">
        <f>+AV174+AT174+AR174+AP174+AN174+AL174+AJ174+AH174+AF174+AD174+AB174+Z174</f>
        <v>6988</v>
      </c>
      <c r="AZ174" s="52">
        <f>+AW174+AU174+AS174+AQ174+AO174+AM174+AK174+AI174+AG174+AE174+AC174+AA174</f>
        <v>6988</v>
      </c>
      <c r="BA174" s="52">
        <f t="shared" si="3"/>
        <v>0</v>
      </c>
      <c r="BB174" s="52">
        <f>+AY174-T174</f>
        <v>0</v>
      </c>
    </row>
    <row r="175" spans="1:54" s="48" customFormat="1" ht="60" customHeight="1" x14ac:dyDescent="0.3">
      <c r="A175" s="2" t="s">
        <v>25</v>
      </c>
      <c r="B175" s="3" t="s">
        <v>402</v>
      </c>
      <c r="C175" s="3" t="s">
        <v>557</v>
      </c>
      <c r="D175" s="3" t="s">
        <v>720</v>
      </c>
      <c r="E175" s="3" t="s">
        <v>438</v>
      </c>
      <c r="F175" s="30">
        <v>1</v>
      </c>
      <c r="G175" s="3" t="s">
        <v>286</v>
      </c>
      <c r="H175" s="28" t="s">
        <v>420</v>
      </c>
      <c r="I175" s="3" t="s">
        <v>560</v>
      </c>
      <c r="J175" s="28" t="s">
        <v>676</v>
      </c>
      <c r="K175" s="5" t="s">
        <v>62</v>
      </c>
      <c r="L175" s="3" t="s">
        <v>63</v>
      </c>
      <c r="M175" s="3" t="s">
        <v>64</v>
      </c>
      <c r="N175" s="3" t="s">
        <v>85</v>
      </c>
      <c r="O175" s="3" t="s">
        <v>62</v>
      </c>
      <c r="P175" s="3" t="s">
        <v>678</v>
      </c>
      <c r="Q175" s="5" t="s">
        <v>152</v>
      </c>
      <c r="R175" s="24">
        <v>491130091</v>
      </c>
      <c r="S175" s="24">
        <v>840105</v>
      </c>
      <c r="T175" s="7">
        <v>32144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32144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32144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Y175" s="52">
        <f>+AV175+AT175+AR175+AP175+AN175+AL175+AJ175+AH175+AF175+AD175+AB175+Z175</f>
        <v>32144</v>
      </c>
      <c r="AZ175" s="52">
        <f>+AW175+AU175+AS175+AQ175+AO175+AM175+AK175+AI175+AG175+AE175+AC175+AA175</f>
        <v>32144</v>
      </c>
      <c r="BA175" s="52">
        <f t="shared" si="3"/>
        <v>0</v>
      </c>
      <c r="BB175" s="52">
        <f>+AY175-T175</f>
        <v>0</v>
      </c>
    </row>
    <row r="176" spans="1:54" s="48" customFormat="1" ht="60" customHeight="1" x14ac:dyDescent="0.3">
      <c r="A176" s="2" t="s">
        <v>25</v>
      </c>
      <c r="B176" s="3" t="s">
        <v>402</v>
      </c>
      <c r="C176" s="3" t="s">
        <v>557</v>
      </c>
      <c r="D176" s="3" t="s">
        <v>720</v>
      </c>
      <c r="E176" s="3" t="s">
        <v>438</v>
      </c>
      <c r="F176" s="30">
        <v>1</v>
      </c>
      <c r="G176" s="3" t="s">
        <v>286</v>
      </c>
      <c r="H176" s="28" t="s">
        <v>420</v>
      </c>
      <c r="I176" s="3" t="s">
        <v>560</v>
      </c>
      <c r="J176" s="28" t="s">
        <v>677</v>
      </c>
      <c r="K176" s="5" t="s">
        <v>62</v>
      </c>
      <c r="L176" s="3" t="s">
        <v>63</v>
      </c>
      <c r="M176" s="3" t="s">
        <v>64</v>
      </c>
      <c r="N176" s="3" t="s">
        <v>85</v>
      </c>
      <c r="O176" s="3" t="s">
        <v>62</v>
      </c>
      <c r="P176" s="3" t="s">
        <v>678</v>
      </c>
      <c r="Q176" s="5" t="s">
        <v>152</v>
      </c>
      <c r="R176" s="24">
        <v>491130091</v>
      </c>
      <c r="S176" s="24">
        <v>730405</v>
      </c>
      <c r="T176" s="7">
        <v>448</v>
      </c>
      <c r="U176" s="7">
        <v>448</v>
      </c>
      <c r="V176" s="7">
        <v>448</v>
      </c>
      <c r="W176" s="7">
        <v>448</v>
      </c>
      <c r="X176" s="7">
        <v>448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448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448</v>
      </c>
      <c r="AY176" s="52">
        <f>+AV176+AT176+AR176+AP176+AN176+AL176+AJ176+AH176+AF176+AD176+AB176+Z176</f>
        <v>448</v>
      </c>
      <c r="AZ176" s="52">
        <f>+AW176+AU176+AS176+AQ176+AO176+AM176+AK176+AI176+AG176+AE176+AC176+AA176</f>
        <v>448</v>
      </c>
      <c r="BA176" s="52">
        <f t="shared" si="3"/>
        <v>0</v>
      </c>
      <c r="BB176" s="52">
        <f>+AY176-T176</f>
        <v>0</v>
      </c>
    </row>
    <row r="177" spans="1:54" s="48" customFormat="1" ht="60" x14ac:dyDescent="0.3">
      <c r="A177" s="2" t="s">
        <v>25</v>
      </c>
      <c r="B177" s="3" t="s">
        <v>402</v>
      </c>
      <c r="C177" s="3" t="s">
        <v>437</v>
      </c>
      <c r="D177" s="3" t="s">
        <v>720</v>
      </c>
      <c r="E177" s="3" t="s">
        <v>438</v>
      </c>
      <c r="F177" s="30">
        <v>1</v>
      </c>
      <c r="G177" s="3" t="s">
        <v>288</v>
      </c>
      <c r="H177" s="28" t="s">
        <v>403</v>
      </c>
      <c r="I177" s="3" t="s">
        <v>289</v>
      </c>
      <c r="J177" s="28" t="s">
        <v>616</v>
      </c>
      <c r="K177" s="5" t="s">
        <v>62</v>
      </c>
      <c r="L177" s="3" t="s">
        <v>63</v>
      </c>
      <c r="M177" s="3" t="s">
        <v>64</v>
      </c>
      <c r="N177" s="3" t="s">
        <v>149</v>
      </c>
      <c r="O177" s="3" t="s">
        <v>150</v>
      </c>
      <c r="P177" s="3" t="s">
        <v>291</v>
      </c>
      <c r="Q177" s="5" t="s">
        <v>152</v>
      </c>
      <c r="R177" s="36" t="s">
        <v>296</v>
      </c>
      <c r="S177" s="24">
        <v>840115</v>
      </c>
      <c r="T177" s="7">
        <v>16000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16000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16000</v>
      </c>
      <c r="AT177" s="7">
        <v>0</v>
      </c>
      <c r="AU177" s="7">
        <v>0</v>
      </c>
      <c r="AV177" s="7">
        <v>0</v>
      </c>
      <c r="AW177" s="7">
        <v>0</v>
      </c>
      <c r="AY177" s="52">
        <f>+AV177+AT177+AR177+AP177+AN177+AL177+AJ177+AH177+AF177+AD177+AB177+Z177</f>
        <v>16000</v>
      </c>
      <c r="AZ177" s="52">
        <f>+AW177+AU177+AS177+AQ177+AO177+AM177+AK177+AI177+AG177+AE177+AC177+AA177</f>
        <v>16000</v>
      </c>
      <c r="BA177" s="52">
        <f t="shared" si="3"/>
        <v>0</v>
      </c>
      <c r="BB177" s="52">
        <f>+AY177-T177</f>
        <v>0</v>
      </c>
    </row>
    <row r="178" spans="1:54" s="48" customFormat="1" ht="60" x14ac:dyDescent="0.3">
      <c r="A178" s="2" t="s">
        <v>25</v>
      </c>
      <c r="B178" s="3" t="s">
        <v>402</v>
      </c>
      <c r="C178" s="3" t="s">
        <v>437</v>
      </c>
      <c r="D178" s="3" t="s">
        <v>720</v>
      </c>
      <c r="E178" s="3" t="s">
        <v>438</v>
      </c>
      <c r="F178" s="30">
        <v>1</v>
      </c>
      <c r="G178" s="3" t="s">
        <v>288</v>
      </c>
      <c r="H178" s="28" t="s">
        <v>403</v>
      </c>
      <c r="I178" s="3" t="s">
        <v>289</v>
      </c>
      <c r="J178" s="28" t="s">
        <v>617</v>
      </c>
      <c r="K178" s="5" t="s">
        <v>62</v>
      </c>
      <c r="L178" s="3" t="s">
        <v>63</v>
      </c>
      <c r="M178" s="3" t="s">
        <v>64</v>
      </c>
      <c r="N178" s="3" t="s">
        <v>149</v>
      </c>
      <c r="O178" s="3" t="s">
        <v>150</v>
      </c>
      <c r="P178" s="3" t="s">
        <v>291</v>
      </c>
      <c r="Q178" s="5" t="s">
        <v>152</v>
      </c>
      <c r="R178" s="36" t="s">
        <v>296</v>
      </c>
      <c r="S178" s="24">
        <v>730404</v>
      </c>
      <c r="T178" s="7">
        <v>0</v>
      </c>
      <c r="U178" s="7">
        <v>1950</v>
      </c>
      <c r="V178" s="7">
        <v>1950</v>
      </c>
      <c r="W178" s="7">
        <v>1950</v>
      </c>
      <c r="X178" s="7">
        <v>1950</v>
      </c>
      <c r="Y178" s="7">
        <v>1950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Y178" s="52">
        <f>+AV178+AT178+AR178+AP178+AN178+AL178+AJ178+AH178+AF178+AD178+AB178+Z178</f>
        <v>0</v>
      </c>
      <c r="AZ178" s="52">
        <f>+AW178+AU178+AS178+AQ178+AO178+AM178+AK178+AI178+AG178+AE178+AC178+AA178</f>
        <v>0</v>
      </c>
      <c r="BA178" s="52">
        <f t="shared" si="3"/>
        <v>0</v>
      </c>
      <c r="BB178" s="52">
        <f>+AY178-T178</f>
        <v>0</v>
      </c>
    </row>
    <row r="179" spans="1:54" s="48" customFormat="1" ht="60" x14ac:dyDescent="0.3">
      <c r="A179" s="2" t="s">
        <v>25</v>
      </c>
      <c r="B179" s="3" t="s">
        <v>402</v>
      </c>
      <c r="C179" s="3" t="s">
        <v>437</v>
      </c>
      <c r="D179" s="3" t="s">
        <v>720</v>
      </c>
      <c r="E179" s="3" t="s">
        <v>438</v>
      </c>
      <c r="F179" s="30">
        <v>1</v>
      </c>
      <c r="G179" s="3" t="s">
        <v>288</v>
      </c>
      <c r="H179" s="28" t="s">
        <v>403</v>
      </c>
      <c r="I179" s="3" t="s">
        <v>289</v>
      </c>
      <c r="J179" s="28" t="s">
        <v>618</v>
      </c>
      <c r="K179" s="5" t="s">
        <v>62</v>
      </c>
      <c r="L179" s="3" t="s">
        <v>63</v>
      </c>
      <c r="M179" s="3" t="s">
        <v>64</v>
      </c>
      <c r="N179" s="3" t="s">
        <v>149</v>
      </c>
      <c r="O179" s="3" t="s">
        <v>150</v>
      </c>
      <c r="P179" s="3" t="s">
        <v>293</v>
      </c>
      <c r="Q179" s="5" t="s">
        <v>152</v>
      </c>
      <c r="R179" s="36" t="s">
        <v>297</v>
      </c>
      <c r="S179" s="24">
        <v>840104</v>
      </c>
      <c r="T179" s="7">
        <v>14000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14000</v>
      </c>
      <c r="AM179" s="7">
        <v>0</v>
      </c>
      <c r="AN179" s="7">
        <v>0</v>
      </c>
      <c r="AO179" s="7">
        <v>0</v>
      </c>
      <c r="AP179" s="7">
        <v>0</v>
      </c>
      <c r="AQ179" s="7">
        <v>14000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Y179" s="52">
        <f>+AV179+AT179+AR179+AP179+AN179+AL179+AJ179+AH179+AF179+AD179+AB179+Z179</f>
        <v>14000</v>
      </c>
      <c r="AZ179" s="52">
        <f>+AW179+AU179+AS179+AQ179+AO179+AM179+AK179+AI179+AG179+AE179+AC179+AA179</f>
        <v>14000</v>
      </c>
      <c r="BA179" s="52">
        <f t="shared" si="3"/>
        <v>0</v>
      </c>
      <c r="BB179" s="52">
        <f>+AY179-T179</f>
        <v>0</v>
      </c>
    </row>
    <row r="180" spans="1:54" s="48" customFormat="1" ht="60" x14ac:dyDescent="0.3">
      <c r="A180" s="2" t="s">
        <v>25</v>
      </c>
      <c r="B180" s="3" t="s">
        <v>402</v>
      </c>
      <c r="C180" s="3" t="s">
        <v>437</v>
      </c>
      <c r="D180" s="3" t="s">
        <v>720</v>
      </c>
      <c r="E180" s="3" t="s">
        <v>438</v>
      </c>
      <c r="F180" s="67">
        <v>1</v>
      </c>
      <c r="G180" s="3" t="s">
        <v>288</v>
      </c>
      <c r="H180" s="28" t="s">
        <v>403</v>
      </c>
      <c r="I180" s="3" t="s">
        <v>289</v>
      </c>
      <c r="J180" s="28" t="s">
        <v>875</v>
      </c>
      <c r="K180" s="5" t="s">
        <v>62</v>
      </c>
      <c r="L180" s="3" t="s">
        <v>63</v>
      </c>
      <c r="M180" s="3" t="s">
        <v>64</v>
      </c>
      <c r="N180" s="3" t="s">
        <v>149</v>
      </c>
      <c r="O180" s="3" t="s">
        <v>150</v>
      </c>
      <c r="P180" s="3" t="s">
        <v>294</v>
      </c>
      <c r="Q180" s="5" t="s">
        <v>152</v>
      </c>
      <c r="R180" s="36" t="s">
        <v>255</v>
      </c>
      <c r="S180" s="24">
        <v>840115</v>
      </c>
      <c r="T180" s="7">
        <v>33322.26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33322.26</v>
      </c>
      <c r="AA180" s="7">
        <v>0</v>
      </c>
      <c r="AB180" s="7">
        <v>0</v>
      </c>
      <c r="AC180" s="7">
        <v>0</v>
      </c>
      <c r="AD180" s="7">
        <v>0</v>
      </c>
      <c r="AE180" s="7">
        <v>33322.26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Y180" s="52">
        <f>+AV180+AT180+AR180+AP180+AN180+AL180+AJ180+AH180+AF180+AD180+AB180+Z180</f>
        <v>33322.26</v>
      </c>
      <c r="AZ180" s="52">
        <f>+AW180+AU180+AS180+AQ180+AO180+AM180+AK180+AI180+AG180+AE180+AC180+AA180</f>
        <v>33322.26</v>
      </c>
      <c r="BA180" s="52">
        <f t="shared" si="3"/>
        <v>0</v>
      </c>
      <c r="BB180" s="52">
        <f>+AY180-T180</f>
        <v>0</v>
      </c>
    </row>
    <row r="181" spans="1:54" s="48" customFormat="1" ht="72" x14ac:dyDescent="0.3">
      <c r="A181" s="2" t="s">
        <v>25</v>
      </c>
      <c r="B181" s="3" t="s">
        <v>402</v>
      </c>
      <c r="C181" s="3" t="s">
        <v>437</v>
      </c>
      <c r="D181" s="3" t="s">
        <v>720</v>
      </c>
      <c r="E181" s="3" t="s">
        <v>438</v>
      </c>
      <c r="F181" s="67">
        <v>1</v>
      </c>
      <c r="G181" s="3" t="s">
        <v>288</v>
      </c>
      <c r="H181" s="28" t="s">
        <v>403</v>
      </c>
      <c r="I181" s="3" t="s">
        <v>289</v>
      </c>
      <c r="J181" s="28" t="s">
        <v>742</v>
      </c>
      <c r="K181" s="5" t="s">
        <v>62</v>
      </c>
      <c r="L181" s="3" t="s">
        <v>63</v>
      </c>
      <c r="M181" s="3" t="s">
        <v>64</v>
      </c>
      <c r="N181" s="3" t="s">
        <v>149</v>
      </c>
      <c r="O181" s="3" t="s">
        <v>150</v>
      </c>
      <c r="P181" s="3" t="s">
        <v>294</v>
      </c>
      <c r="Q181" s="5" t="s">
        <v>152</v>
      </c>
      <c r="R181" s="36" t="s">
        <v>255</v>
      </c>
      <c r="S181" s="24">
        <v>730404</v>
      </c>
      <c r="T181" s="7">
        <v>1200</v>
      </c>
      <c r="U181" s="7">
        <v>1200</v>
      </c>
      <c r="V181" s="7">
        <v>1200</v>
      </c>
      <c r="W181" s="7">
        <v>1200</v>
      </c>
      <c r="X181" s="7">
        <v>1200</v>
      </c>
      <c r="Y181" s="7">
        <v>0</v>
      </c>
      <c r="Z181" s="7">
        <v>1200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1200</v>
      </c>
      <c r="AY181" s="52">
        <f>+AV181+AT181+AR181+AP181+AN181+AL181+AJ181+AH181+AF181+AD181+AB181+Z181</f>
        <v>1200</v>
      </c>
      <c r="AZ181" s="52">
        <f>+AW181+AU181+AS181+AQ181+AO181+AM181+AK181+AI181+AG181+AE181+AC181+AA181</f>
        <v>1200</v>
      </c>
      <c r="BA181" s="52">
        <f t="shared" si="3"/>
        <v>0</v>
      </c>
      <c r="BB181" s="52">
        <f>+AY181-T181</f>
        <v>0</v>
      </c>
    </row>
    <row r="182" spans="1:54" s="48" customFormat="1" ht="60" x14ac:dyDescent="0.3">
      <c r="A182" s="2" t="s">
        <v>25</v>
      </c>
      <c r="B182" s="3" t="s">
        <v>402</v>
      </c>
      <c r="C182" s="3" t="s">
        <v>437</v>
      </c>
      <c r="D182" s="3" t="s">
        <v>720</v>
      </c>
      <c r="E182" s="3" t="s">
        <v>438</v>
      </c>
      <c r="F182" s="67">
        <v>1</v>
      </c>
      <c r="G182" s="3" t="s">
        <v>288</v>
      </c>
      <c r="H182" s="28" t="s">
        <v>403</v>
      </c>
      <c r="I182" s="3" t="s">
        <v>289</v>
      </c>
      <c r="J182" s="28" t="s">
        <v>743</v>
      </c>
      <c r="K182" s="5" t="s">
        <v>62</v>
      </c>
      <c r="L182" s="3" t="s">
        <v>63</v>
      </c>
      <c r="M182" s="3" t="s">
        <v>64</v>
      </c>
      <c r="N182" s="3" t="s">
        <v>149</v>
      </c>
      <c r="O182" s="3" t="s">
        <v>150</v>
      </c>
      <c r="P182" s="3" t="s">
        <v>290</v>
      </c>
      <c r="Q182" s="5" t="s">
        <v>152</v>
      </c>
      <c r="R182" s="36" t="s">
        <v>255</v>
      </c>
      <c r="S182" s="24">
        <v>840113</v>
      </c>
      <c r="T182" s="7">
        <v>101754.24000000001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101754.24000000001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101754.24000000001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Y182" s="52">
        <f>+AV182+AT182+AR182+AP182+AN182+AL182+AJ182+AH182+AF182+AD182+AB182+Z182</f>
        <v>101754.24000000001</v>
      </c>
      <c r="AZ182" s="52">
        <f>+AW182+AU182+AS182+AQ182+AO182+AM182+AK182+AI182+AG182+AE182+AC182+AA182</f>
        <v>101754.24000000001</v>
      </c>
      <c r="BA182" s="52">
        <f t="shared" si="3"/>
        <v>0</v>
      </c>
      <c r="BB182" s="52">
        <f>+AY182-T182</f>
        <v>0</v>
      </c>
    </row>
    <row r="183" spans="1:54" s="48" customFormat="1" ht="60" x14ac:dyDescent="0.3">
      <c r="A183" s="2" t="s">
        <v>25</v>
      </c>
      <c r="B183" s="3" t="s">
        <v>402</v>
      </c>
      <c r="C183" s="3" t="s">
        <v>437</v>
      </c>
      <c r="D183" s="3" t="s">
        <v>720</v>
      </c>
      <c r="E183" s="3" t="s">
        <v>438</v>
      </c>
      <c r="F183" s="67">
        <v>1</v>
      </c>
      <c r="G183" s="3" t="s">
        <v>288</v>
      </c>
      <c r="H183" s="28" t="s">
        <v>403</v>
      </c>
      <c r="I183" s="3" t="s">
        <v>289</v>
      </c>
      <c r="J183" s="28" t="s">
        <v>876</v>
      </c>
      <c r="K183" s="5" t="s">
        <v>62</v>
      </c>
      <c r="L183" s="3" t="s">
        <v>63</v>
      </c>
      <c r="M183" s="3" t="s">
        <v>64</v>
      </c>
      <c r="N183" s="3" t="s">
        <v>149</v>
      </c>
      <c r="O183" s="3" t="s">
        <v>150</v>
      </c>
      <c r="P183" s="3" t="s">
        <v>290</v>
      </c>
      <c r="Q183" s="5" t="s">
        <v>152</v>
      </c>
      <c r="R183" s="36" t="s">
        <v>255</v>
      </c>
      <c r="S183" s="24">
        <v>730404</v>
      </c>
      <c r="T183" s="7">
        <v>577.92000000000007</v>
      </c>
      <c r="U183" s="7">
        <v>577.92000000000007</v>
      </c>
      <c r="V183" s="7">
        <v>577.92000000000007</v>
      </c>
      <c r="W183" s="7">
        <v>577.92000000000007</v>
      </c>
      <c r="X183" s="7">
        <v>577.92000000000007</v>
      </c>
      <c r="Y183" s="7">
        <v>0</v>
      </c>
      <c r="Z183" s="7">
        <v>577.92000000000007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577.92000000000007</v>
      </c>
      <c r="AY183" s="52">
        <f>+AV183+AT183+AR183+AP183+AN183+AL183+AJ183+AH183+AF183+AD183+AB183+Z183</f>
        <v>577.92000000000007</v>
      </c>
      <c r="AZ183" s="52">
        <f>+AW183+AU183+AS183+AQ183+AO183+AM183+AK183+AI183+AG183+AE183+AC183+AA183</f>
        <v>577.92000000000007</v>
      </c>
      <c r="BA183" s="52">
        <f t="shared" si="3"/>
        <v>0</v>
      </c>
      <c r="BB183" s="52">
        <f>+AY183-T183</f>
        <v>0</v>
      </c>
    </row>
    <row r="184" spans="1:54" s="48" customFormat="1" ht="60" x14ac:dyDescent="0.3">
      <c r="A184" s="2" t="s">
        <v>25</v>
      </c>
      <c r="B184" s="3" t="s">
        <v>402</v>
      </c>
      <c r="C184" s="3" t="s">
        <v>437</v>
      </c>
      <c r="D184" s="3" t="s">
        <v>720</v>
      </c>
      <c r="E184" s="3" t="s">
        <v>438</v>
      </c>
      <c r="F184" s="67">
        <v>1</v>
      </c>
      <c r="G184" s="3" t="s">
        <v>288</v>
      </c>
      <c r="H184" s="28" t="s">
        <v>403</v>
      </c>
      <c r="I184" s="3" t="s">
        <v>289</v>
      </c>
      <c r="J184" s="28" t="s">
        <v>877</v>
      </c>
      <c r="K184" s="5" t="s">
        <v>62</v>
      </c>
      <c r="L184" s="3" t="s">
        <v>63</v>
      </c>
      <c r="M184" s="3" t="s">
        <v>64</v>
      </c>
      <c r="N184" s="3" t="s">
        <v>149</v>
      </c>
      <c r="O184" s="3" t="s">
        <v>150</v>
      </c>
      <c r="P184" s="3" t="s">
        <v>299</v>
      </c>
      <c r="Q184" s="5" t="s">
        <v>152</v>
      </c>
      <c r="R184" s="36"/>
      <c r="S184" s="24">
        <v>840104</v>
      </c>
      <c r="T184" s="7">
        <v>7568.38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7568.38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7568.38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Y184" s="52">
        <f>+AV184+AT184+AR184+AP184+AN184+AL184+AJ184+AH184+AF184+AD184+AB184+Z184</f>
        <v>7568.38</v>
      </c>
      <c r="AZ184" s="52">
        <f>+AW184+AU184+AS184+AQ184+AO184+AM184+AK184+AI184+AG184+AE184+AC184+AA184</f>
        <v>7568.38</v>
      </c>
      <c r="BA184" s="52">
        <f t="shared" si="3"/>
        <v>0</v>
      </c>
      <c r="BB184" s="52">
        <f>+AY184-T184</f>
        <v>0</v>
      </c>
    </row>
    <row r="185" spans="1:54" s="48" customFormat="1" ht="60" x14ac:dyDescent="0.3">
      <c r="A185" s="2" t="s">
        <v>25</v>
      </c>
      <c r="B185" s="3" t="s">
        <v>402</v>
      </c>
      <c r="C185" s="3" t="s">
        <v>439</v>
      </c>
      <c r="D185" s="3" t="s">
        <v>720</v>
      </c>
      <c r="E185" s="3" t="s">
        <v>719</v>
      </c>
      <c r="F185" s="30">
        <v>0.95</v>
      </c>
      <c r="G185" s="3" t="s">
        <v>288</v>
      </c>
      <c r="H185" s="28" t="s">
        <v>148</v>
      </c>
      <c r="I185" s="3" t="s">
        <v>289</v>
      </c>
      <c r="J185" s="28" t="s">
        <v>292</v>
      </c>
      <c r="K185" s="5" t="s">
        <v>62</v>
      </c>
      <c r="L185" s="3" t="s">
        <v>63</v>
      </c>
      <c r="M185" s="3" t="s">
        <v>64</v>
      </c>
      <c r="N185" s="3" t="s">
        <v>151</v>
      </c>
      <c r="O185" s="3" t="s">
        <v>91</v>
      </c>
      <c r="P185" s="3" t="s">
        <v>291</v>
      </c>
      <c r="Q185" s="5" t="s">
        <v>152</v>
      </c>
      <c r="R185" s="36">
        <v>929000014</v>
      </c>
      <c r="S185" s="24">
        <v>730611</v>
      </c>
      <c r="T185" s="7">
        <v>31300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31300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31300</v>
      </c>
      <c r="AY185" s="52">
        <f>+AV185+AT185+AR185+AP185+AN185+AL185+AJ185+AH185+AF185+AD185+AB185+Z185</f>
        <v>31300</v>
      </c>
      <c r="AZ185" s="52">
        <f>+AW185+AU185+AS185+AQ185+AO185+AM185+AK185+AI185+AG185+AE185+AC185+AA185</f>
        <v>31300</v>
      </c>
      <c r="BA185" s="52">
        <f t="shared" si="3"/>
        <v>0</v>
      </c>
      <c r="BB185" s="52">
        <f>+AY185-T185</f>
        <v>0</v>
      </c>
    </row>
    <row r="186" spans="1:54" s="48" customFormat="1" ht="60" x14ac:dyDescent="0.3">
      <c r="A186" s="2" t="s">
        <v>25</v>
      </c>
      <c r="B186" s="3" t="s">
        <v>402</v>
      </c>
      <c r="C186" s="3" t="s">
        <v>441</v>
      </c>
      <c r="D186" s="3" t="s">
        <v>720</v>
      </c>
      <c r="E186" s="3" t="s">
        <v>438</v>
      </c>
      <c r="F186" s="30">
        <v>1</v>
      </c>
      <c r="G186" s="3" t="s">
        <v>288</v>
      </c>
      <c r="H186" s="28" t="s">
        <v>559</v>
      </c>
      <c r="I186" s="3" t="s">
        <v>289</v>
      </c>
      <c r="J186" s="28" t="s">
        <v>869</v>
      </c>
      <c r="K186" s="5" t="s">
        <v>62</v>
      </c>
      <c r="L186" s="3" t="s">
        <v>63</v>
      </c>
      <c r="M186" s="3" t="s">
        <v>64</v>
      </c>
      <c r="N186" s="3" t="s">
        <v>86</v>
      </c>
      <c r="O186" s="3" t="s">
        <v>87</v>
      </c>
      <c r="P186" s="3" t="s">
        <v>291</v>
      </c>
      <c r="Q186" s="5" t="s">
        <v>152</v>
      </c>
      <c r="R186" s="36" t="s">
        <v>255</v>
      </c>
      <c r="S186" s="24">
        <v>840113</v>
      </c>
      <c r="T186" s="7">
        <v>33942.89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33942.89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33942.89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Y186" s="52">
        <f>+AV186+AT186+AR186+AP186+AN186+AL186+AJ186+AH186+AF186+AD186+AB186+Z186</f>
        <v>33942.89</v>
      </c>
      <c r="AZ186" s="52">
        <f>+AW186+AU186+AS186+AQ186+AO186+AM186+AK186+AI186+AG186+AE186+AC186+AA186</f>
        <v>33942.89</v>
      </c>
      <c r="BA186" s="52">
        <f t="shared" si="3"/>
        <v>0</v>
      </c>
      <c r="BB186" s="52">
        <f>+AY186-T186</f>
        <v>0</v>
      </c>
    </row>
    <row r="187" spans="1:54" s="48" customFormat="1" ht="60" x14ac:dyDescent="0.3">
      <c r="A187" s="2" t="s">
        <v>25</v>
      </c>
      <c r="B187" s="3" t="s">
        <v>402</v>
      </c>
      <c r="C187" s="3" t="s">
        <v>441</v>
      </c>
      <c r="D187" s="3" t="s">
        <v>720</v>
      </c>
      <c r="E187" s="3" t="s">
        <v>438</v>
      </c>
      <c r="F187" s="67">
        <v>1</v>
      </c>
      <c r="G187" s="3" t="s">
        <v>288</v>
      </c>
      <c r="H187" s="28" t="s">
        <v>559</v>
      </c>
      <c r="I187" s="3" t="s">
        <v>289</v>
      </c>
      <c r="J187" s="28" t="s">
        <v>744</v>
      </c>
      <c r="K187" s="5" t="s">
        <v>62</v>
      </c>
      <c r="L187" s="3" t="s">
        <v>63</v>
      </c>
      <c r="M187" s="3" t="s">
        <v>64</v>
      </c>
      <c r="N187" s="3" t="s">
        <v>86</v>
      </c>
      <c r="O187" s="3" t="s">
        <v>87</v>
      </c>
      <c r="P187" s="3" t="s">
        <v>291</v>
      </c>
      <c r="Q187" s="5" t="s">
        <v>152</v>
      </c>
      <c r="R187" s="36" t="s">
        <v>255</v>
      </c>
      <c r="S187" s="24">
        <v>730404</v>
      </c>
      <c r="T187" s="7">
        <v>354.95</v>
      </c>
      <c r="U187" s="7">
        <v>354.95</v>
      </c>
      <c r="V187" s="7">
        <v>354.95</v>
      </c>
      <c r="W187" s="7">
        <v>354.95</v>
      </c>
      <c r="X187" s="7">
        <v>354.95</v>
      </c>
      <c r="Y187" s="7">
        <v>0</v>
      </c>
      <c r="Z187" s="7">
        <v>354.95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354.95</v>
      </c>
      <c r="AY187" s="52">
        <f>+AV187+AT187+AR187+AP187+AN187+AL187+AJ187+AH187+AF187+AD187+AB187+Z187</f>
        <v>354.95</v>
      </c>
      <c r="AZ187" s="52">
        <f>+AW187+AU187+AS187+AQ187+AO187+AM187+AK187+AI187+AG187+AE187+AC187+AA187</f>
        <v>354.95</v>
      </c>
      <c r="BA187" s="52">
        <f t="shared" si="3"/>
        <v>0</v>
      </c>
      <c r="BB187" s="52">
        <f>+AY187-T187</f>
        <v>0</v>
      </c>
    </row>
    <row r="188" spans="1:54" s="48" customFormat="1" ht="72" customHeight="1" x14ac:dyDescent="0.3">
      <c r="A188" s="2" t="s">
        <v>25</v>
      </c>
      <c r="B188" s="3" t="s">
        <v>402</v>
      </c>
      <c r="C188" s="3" t="s">
        <v>556</v>
      </c>
      <c r="D188" s="3" t="s">
        <v>720</v>
      </c>
      <c r="E188" s="3" t="s">
        <v>438</v>
      </c>
      <c r="F188" s="30">
        <v>1</v>
      </c>
      <c r="G188" s="3" t="s">
        <v>330</v>
      </c>
      <c r="H188" s="28" t="s">
        <v>558</v>
      </c>
      <c r="I188" s="3" t="s">
        <v>561</v>
      </c>
      <c r="J188" s="28" t="s">
        <v>620</v>
      </c>
      <c r="K188" s="5" t="s">
        <v>62</v>
      </c>
      <c r="L188" s="3" t="s">
        <v>63</v>
      </c>
      <c r="M188" s="3" t="s">
        <v>64</v>
      </c>
      <c r="N188" s="3" t="s">
        <v>332</v>
      </c>
      <c r="O188" s="3" t="s">
        <v>146</v>
      </c>
      <c r="P188" s="3" t="s">
        <v>722</v>
      </c>
      <c r="Q188" s="5" t="s">
        <v>152</v>
      </c>
      <c r="R188" s="36">
        <v>452200016</v>
      </c>
      <c r="S188" s="24">
        <v>840107</v>
      </c>
      <c r="T188" s="7">
        <v>436800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436800.00000000006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436800.00000000006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Y188" s="52">
        <f>+AV188+AT188+AR188+AP188+AN188+AL188+AJ188+AH188+AF188+AD188+AB188+Z188</f>
        <v>436800.00000000006</v>
      </c>
      <c r="AZ188" s="52">
        <f>+AW188+AU188+AS188+AQ188+AO188+AM188+AK188+AI188+AG188+AE188+AC188+AA188</f>
        <v>436800.00000000006</v>
      </c>
      <c r="BA188" s="52">
        <f t="shared" si="3"/>
        <v>0</v>
      </c>
      <c r="BB188" s="52">
        <f>+AY188-T188</f>
        <v>0</v>
      </c>
    </row>
    <row r="189" spans="1:54" s="48" customFormat="1" ht="72" customHeight="1" x14ac:dyDescent="0.3">
      <c r="A189" s="2" t="s">
        <v>25</v>
      </c>
      <c r="B189" s="3" t="s">
        <v>402</v>
      </c>
      <c r="C189" s="3" t="s">
        <v>556</v>
      </c>
      <c r="D189" s="3" t="s">
        <v>720</v>
      </c>
      <c r="E189" s="3" t="s">
        <v>438</v>
      </c>
      <c r="F189" s="30">
        <v>1</v>
      </c>
      <c r="G189" s="3" t="s">
        <v>330</v>
      </c>
      <c r="H189" s="28" t="s">
        <v>558</v>
      </c>
      <c r="I189" s="3" t="s">
        <v>561</v>
      </c>
      <c r="J189" s="28" t="s">
        <v>620</v>
      </c>
      <c r="K189" s="5" t="s">
        <v>62</v>
      </c>
      <c r="L189" s="3" t="s">
        <v>63</v>
      </c>
      <c r="M189" s="3" t="s">
        <v>64</v>
      </c>
      <c r="N189" s="3" t="s">
        <v>332</v>
      </c>
      <c r="O189" s="3" t="s">
        <v>146</v>
      </c>
      <c r="P189" s="3" t="s">
        <v>722</v>
      </c>
      <c r="Q189" s="5" t="s">
        <v>152</v>
      </c>
      <c r="R189" s="36">
        <v>452200016</v>
      </c>
      <c r="S189" s="24">
        <v>730704</v>
      </c>
      <c r="T189" s="7">
        <v>0</v>
      </c>
      <c r="U189" s="7">
        <v>7000</v>
      </c>
      <c r="V189" s="7">
        <v>7000</v>
      </c>
      <c r="W189" s="7">
        <v>7000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Y189" s="52">
        <f>+AV189+AT189+AR189+AP189+AN189+AL189+AJ189+AH189+AF189+AD189+AB189+Z189</f>
        <v>0</v>
      </c>
      <c r="AZ189" s="52">
        <f>+AW189+AU189+AS189+AQ189+AO189+AM189+AK189+AI189+AG189+AE189+AC189+AA189</f>
        <v>0</v>
      </c>
      <c r="BA189" s="52">
        <f t="shared" si="3"/>
        <v>0</v>
      </c>
      <c r="BB189" s="52">
        <f>+AY189-T189</f>
        <v>0</v>
      </c>
    </row>
    <row r="190" spans="1:54" s="48" customFormat="1" ht="72" customHeight="1" x14ac:dyDescent="0.3">
      <c r="A190" s="2" t="s">
        <v>25</v>
      </c>
      <c r="B190" s="3" t="s">
        <v>402</v>
      </c>
      <c r="C190" s="3" t="s">
        <v>556</v>
      </c>
      <c r="D190" s="3" t="s">
        <v>720</v>
      </c>
      <c r="E190" s="3" t="s">
        <v>438</v>
      </c>
      <c r="F190" s="30">
        <v>1</v>
      </c>
      <c r="G190" s="3" t="s">
        <v>330</v>
      </c>
      <c r="H190" s="28" t="s">
        <v>558</v>
      </c>
      <c r="I190" s="3" t="s">
        <v>561</v>
      </c>
      <c r="J190" s="28" t="s">
        <v>333</v>
      </c>
      <c r="K190" s="5" t="s">
        <v>62</v>
      </c>
      <c r="L190" s="3" t="s">
        <v>63</v>
      </c>
      <c r="M190" s="3" t="s">
        <v>64</v>
      </c>
      <c r="N190" s="3" t="s">
        <v>332</v>
      </c>
      <c r="O190" s="3" t="s">
        <v>146</v>
      </c>
      <c r="P190" s="3" t="s">
        <v>723</v>
      </c>
      <c r="Q190" s="5" t="s">
        <v>152</v>
      </c>
      <c r="R190" s="36">
        <v>842900017</v>
      </c>
      <c r="S190" s="24">
        <v>840104</v>
      </c>
      <c r="T190" s="7">
        <v>50000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50000</v>
      </c>
      <c r="AK190" s="7">
        <v>0</v>
      </c>
      <c r="AL190" s="7">
        <v>0</v>
      </c>
      <c r="AM190" s="7">
        <v>0</v>
      </c>
      <c r="AN190" s="7">
        <v>0</v>
      </c>
      <c r="AO190" s="7">
        <v>50000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Y190" s="52">
        <f>+AV190+AT190+AR190+AP190+AN190+AL190+AJ190+AH190+AF190+AD190+AB190+Z190</f>
        <v>50000</v>
      </c>
      <c r="AZ190" s="52">
        <f>+AW190+AU190+AS190+AQ190+AO190+AM190+AK190+AI190+AG190+AE190+AC190+AA190</f>
        <v>50000</v>
      </c>
      <c r="BA190" s="52">
        <f t="shared" si="3"/>
        <v>0</v>
      </c>
      <c r="BB190" s="52">
        <f>+AY190-T190</f>
        <v>0</v>
      </c>
    </row>
    <row r="191" spans="1:54" s="48" customFormat="1" ht="72" customHeight="1" x14ac:dyDescent="0.3">
      <c r="A191" s="2" t="s">
        <v>25</v>
      </c>
      <c r="B191" s="3" t="s">
        <v>402</v>
      </c>
      <c r="C191" s="3" t="s">
        <v>556</v>
      </c>
      <c r="D191" s="3" t="s">
        <v>720</v>
      </c>
      <c r="E191" s="3" t="s">
        <v>438</v>
      </c>
      <c r="F191" s="30">
        <v>1</v>
      </c>
      <c r="G191" s="3" t="s">
        <v>330</v>
      </c>
      <c r="H191" s="28" t="s">
        <v>558</v>
      </c>
      <c r="I191" s="3" t="s">
        <v>561</v>
      </c>
      <c r="J191" s="28" t="s">
        <v>333</v>
      </c>
      <c r="K191" s="5" t="s">
        <v>62</v>
      </c>
      <c r="L191" s="3" t="s">
        <v>63</v>
      </c>
      <c r="M191" s="3" t="s">
        <v>64</v>
      </c>
      <c r="N191" s="3" t="s">
        <v>332</v>
      </c>
      <c r="O191" s="3" t="s">
        <v>146</v>
      </c>
      <c r="P191" s="3" t="s">
        <v>723</v>
      </c>
      <c r="Q191" s="5" t="s">
        <v>152</v>
      </c>
      <c r="R191" s="36">
        <v>842900017</v>
      </c>
      <c r="S191" s="24">
        <v>730105</v>
      </c>
      <c r="T191" s="7">
        <v>91000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91000</v>
      </c>
      <c r="AK191" s="7">
        <v>0</v>
      </c>
      <c r="AL191" s="7">
        <v>0</v>
      </c>
      <c r="AM191" s="7">
        <v>0</v>
      </c>
      <c r="AN191" s="7">
        <v>0</v>
      </c>
      <c r="AO191" s="7">
        <v>91000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Y191" s="52">
        <f>+AV191+AT191+AR191+AP191+AN191+AL191+AJ191+AH191+AF191+AD191+AB191+Z191</f>
        <v>91000</v>
      </c>
      <c r="AZ191" s="52">
        <f>+AW191+AU191+AS191+AQ191+AO191+AM191+AK191+AI191+AG191+AE191+AC191+AA191</f>
        <v>91000</v>
      </c>
      <c r="BA191" s="52">
        <f t="shared" si="3"/>
        <v>0</v>
      </c>
      <c r="BB191" s="52">
        <f>+AY191-T191</f>
        <v>0</v>
      </c>
    </row>
    <row r="192" spans="1:54" s="48" customFormat="1" ht="72" customHeight="1" x14ac:dyDescent="0.3">
      <c r="A192" s="2" t="s">
        <v>25</v>
      </c>
      <c r="B192" s="3" t="s">
        <v>402</v>
      </c>
      <c r="C192" s="3" t="s">
        <v>556</v>
      </c>
      <c r="D192" s="3" t="s">
        <v>720</v>
      </c>
      <c r="E192" s="3" t="s">
        <v>438</v>
      </c>
      <c r="F192" s="30">
        <v>1</v>
      </c>
      <c r="G192" s="3" t="s">
        <v>330</v>
      </c>
      <c r="H192" s="28" t="s">
        <v>558</v>
      </c>
      <c r="I192" s="3" t="s">
        <v>561</v>
      </c>
      <c r="J192" s="28" t="s">
        <v>621</v>
      </c>
      <c r="K192" s="5" t="s">
        <v>62</v>
      </c>
      <c r="L192" s="3" t="s">
        <v>63</v>
      </c>
      <c r="M192" s="3" t="s">
        <v>64</v>
      </c>
      <c r="N192" s="3" t="s">
        <v>332</v>
      </c>
      <c r="O192" s="3" t="s">
        <v>146</v>
      </c>
      <c r="P192" s="3" t="s">
        <v>724</v>
      </c>
      <c r="Q192" s="5" t="s">
        <v>152</v>
      </c>
      <c r="R192" s="36">
        <v>472200114</v>
      </c>
      <c r="S192" s="24">
        <v>840107</v>
      </c>
      <c r="T192" s="7">
        <v>190400.00000000003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190400.00000000003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190400.00000000003</v>
      </c>
      <c r="AV192" s="7">
        <v>0</v>
      </c>
      <c r="AW192" s="7">
        <v>0</v>
      </c>
      <c r="AY192" s="52">
        <f>+AV192+AT192+AR192+AP192+AN192+AL192+AJ192+AH192+AF192+AD192+AB192+Z192</f>
        <v>190400.00000000003</v>
      </c>
      <c r="AZ192" s="52">
        <f>+AW192+AU192+AS192+AQ192+AO192+AM192+AK192+AI192+AG192+AE192+AC192+AA192</f>
        <v>190400.00000000003</v>
      </c>
      <c r="BA192" s="52">
        <f t="shared" si="3"/>
        <v>0</v>
      </c>
      <c r="BB192" s="52">
        <f>+AY192-T192</f>
        <v>0</v>
      </c>
    </row>
    <row r="193" spans="1:54" s="48" customFormat="1" ht="72" customHeight="1" x14ac:dyDescent="0.3">
      <c r="A193" s="2" t="s">
        <v>25</v>
      </c>
      <c r="B193" s="3" t="s">
        <v>402</v>
      </c>
      <c r="C193" s="3" t="s">
        <v>556</v>
      </c>
      <c r="D193" s="3" t="s">
        <v>720</v>
      </c>
      <c r="E193" s="3" t="s">
        <v>438</v>
      </c>
      <c r="F193" s="30">
        <v>1</v>
      </c>
      <c r="G193" s="3" t="s">
        <v>330</v>
      </c>
      <c r="H193" s="28" t="s">
        <v>558</v>
      </c>
      <c r="I193" s="3" t="s">
        <v>561</v>
      </c>
      <c r="J193" s="28" t="s">
        <v>661</v>
      </c>
      <c r="K193" s="5" t="s">
        <v>62</v>
      </c>
      <c r="L193" s="3" t="s">
        <v>63</v>
      </c>
      <c r="M193" s="3" t="s">
        <v>64</v>
      </c>
      <c r="N193" s="3" t="s">
        <v>332</v>
      </c>
      <c r="O193" s="3" t="s">
        <v>146</v>
      </c>
      <c r="P193" s="3" t="s">
        <v>724</v>
      </c>
      <c r="Q193" s="5" t="s">
        <v>152</v>
      </c>
      <c r="R193" s="36">
        <v>472200114</v>
      </c>
      <c r="S193" s="24">
        <v>730704</v>
      </c>
      <c r="T193" s="7">
        <v>0</v>
      </c>
      <c r="U193" s="7">
        <v>1500</v>
      </c>
      <c r="V193" s="7">
        <v>1500</v>
      </c>
      <c r="W193" s="7">
        <v>1500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Y193" s="52">
        <f>+AV193+AT193+AR193+AP193+AN193+AL193+AJ193+AH193+AF193+AD193+AB193+Z193</f>
        <v>0</v>
      </c>
      <c r="AZ193" s="52">
        <f>+AW193+AU193+AS193+AQ193+AO193+AM193+AK193+AI193+AG193+AE193+AC193+AA193</f>
        <v>0</v>
      </c>
      <c r="BA193" s="52">
        <f t="shared" si="3"/>
        <v>0</v>
      </c>
      <c r="BB193" s="52">
        <f>+AY193-T193</f>
        <v>0</v>
      </c>
    </row>
    <row r="194" spans="1:54" s="48" customFormat="1" ht="72" customHeight="1" x14ac:dyDescent="0.3">
      <c r="A194" s="2" t="s">
        <v>25</v>
      </c>
      <c r="B194" s="3" t="s">
        <v>402</v>
      </c>
      <c r="C194" s="3" t="s">
        <v>556</v>
      </c>
      <c r="D194" s="3" t="s">
        <v>720</v>
      </c>
      <c r="E194" s="3" t="s">
        <v>438</v>
      </c>
      <c r="F194" s="30">
        <v>1</v>
      </c>
      <c r="G194" s="3" t="s">
        <v>330</v>
      </c>
      <c r="H194" s="28" t="s">
        <v>558</v>
      </c>
      <c r="I194" s="3" t="s">
        <v>561</v>
      </c>
      <c r="J194" s="28" t="s">
        <v>622</v>
      </c>
      <c r="K194" s="5" t="s">
        <v>62</v>
      </c>
      <c r="L194" s="3" t="s">
        <v>63</v>
      </c>
      <c r="M194" s="3" t="s">
        <v>64</v>
      </c>
      <c r="N194" s="3" t="s">
        <v>332</v>
      </c>
      <c r="O194" s="3" t="s">
        <v>146</v>
      </c>
      <c r="P194" s="3" t="s">
        <v>725</v>
      </c>
      <c r="Q194" s="5" t="s">
        <v>152</v>
      </c>
      <c r="R194" s="36">
        <v>452900014</v>
      </c>
      <c r="S194" s="24">
        <v>840104</v>
      </c>
      <c r="T194" s="7">
        <v>67200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67200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67200</v>
      </c>
      <c r="AV194" s="7">
        <v>0</v>
      </c>
      <c r="AW194" s="7">
        <v>0</v>
      </c>
      <c r="AY194" s="52">
        <f>+AV194+AT194+AR194+AP194+AN194+AL194+AJ194+AH194+AF194+AD194+AB194+Z194</f>
        <v>67200</v>
      </c>
      <c r="AZ194" s="52">
        <f>+AW194+AU194+AS194+AQ194+AO194+AM194+AK194+AI194+AG194+AE194+AC194+AA194</f>
        <v>67200</v>
      </c>
      <c r="BA194" s="52">
        <f t="shared" si="3"/>
        <v>0</v>
      </c>
      <c r="BB194" s="52">
        <f>+AY194-T194</f>
        <v>0</v>
      </c>
    </row>
    <row r="195" spans="1:54" s="48" customFormat="1" ht="72" customHeight="1" x14ac:dyDescent="0.3">
      <c r="A195" s="2" t="s">
        <v>25</v>
      </c>
      <c r="B195" s="3" t="s">
        <v>402</v>
      </c>
      <c r="C195" s="3" t="s">
        <v>556</v>
      </c>
      <c r="D195" s="3" t="s">
        <v>720</v>
      </c>
      <c r="E195" s="3" t="s">
        <v>438</v>
      </c>
      <c r="F195" s="30">
        <v>1</v>
      </c>
      <c r="G195" s="3" t="s">
        <v>330</v>
      </c>
      <c r="H195" s="28" t="s">
        <v>558</v>
      </c>
      <c r="I195" s="3" t="s">
        <v>561</v>
      </c>
      <c r="J195" s="28" t="s">
        <v>623</v>
      </c>
      <c r="K195" s="5" t="s">
        <v>62</v>
      </c>
      <c r="L195" s="3" t="s">
        <v>63</v>
      </c>
      <c r="M195" s="3" t="s">
        <v>64</v>
      </c>
      <c r="N195" s="3" t="s">
        <v>332</v>
      </c>
      <c r="O195" s="3" t="s">
        <v>146</v>
      </c>
      <c r="P195" s="3" t="s">
        <v>726</v>
      </c>
      <c r="Q195" s="5" t="s">
        <v>152</v>
      </c>
      <c r="R195" s="36">
        <v>452300063</v>
      </c>
      <c r="S195" s="24">
        <v>840107</v>
      </c>
      <c r="T195" s="7">
        <v>0</v>
      </c>
      <c r="U195" s="7">
        <v>560000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Y195" s="52">
        <f>+AV195+AT195+AR195+AP195+AN195+AL195+AJ195+AH195+AF195+AD195+AB195+Z195</f>
        <v>0</v>
      </c>
      <c r="AZ195" s="52">
        <f>+AW195+AU195+AS195+AQ195+AO195+AM195+AK195+AI195+AG195+AE195+AC195+AA195</f>
        <v>0</v>
      </c>
      <c r="BA195" s="52">
        <f t="shared" si="3"/>
        <v>0</v>
      </c>
      <c r="BB195" s="52">
        <f>+AY195-T195</f>
        <v>0</v>
      </c>
    </row>
    <row r="196" spans="1:54" s="48" customFormat="1" ht="72" customHeight="1" x14ac:dyDescent="0.3">
      <c r="A196" s="2" t="s">
        <v>25</v>
      </c>
      <c r="B196" s="3" t="s">
        <v>402</v>
      </c>
      <c r="C196" s="3" t="s">
        <v>556</v>
      </c>
      <c r="D196" s="3" t="s">
        <v>720</v>
      </c>
      <c r="E196" s="3" t="s">
        <v>438</v>
      </c>
      <c r="F196" s="30">
        <v>1</v>
      </c>
      <c r="G196" s="3" t="s">
        <v>330</v>
      </c>
      <c r="H196" s="28" t="s">
        <v>558</v>
      </c>
      <c r="I196" s="3" t="s">
        <v>561</v>
      </c>
      <c r="J196" s="28" t="s">
        <v>623</v>
      </c>
      <c r="K196" s="5" t="s">
        <v>62</v>
      </c>
      <c r="L196" s="3" t="s">
        <v>63</v>
      </c>
      <c r="M196" s="3" t="s">
        <v>64</v>
      </c>
      <c r="N196" s="3" t="s">
        <v>332</v>
      </c>
      <c r="O196" s="3" t="s">
        <v>146</v>
      </c>
      <c r="P196" s="3" t="s">
        <v>726</v>
      </c>
      <c r="Q196" s="5" t="s">
        <v>152</v>
      </c>
      <c r="R196" s="36"/>
      <c r="S196" s="24">
        <v>730704</v>
      </c>
      <c r="T196" s="7">
        <v>0</v>
      </c>
      <c r="U196" s="7">
        <v>1666.66</v>
      </c>
      <c r="V196" s="7">
        <v>1666.67</v>
      </c>
      <c r="W196" s="7">
        <v>1666.67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Y196" s="52">
        <f>+AV196+AT196+AR196+AP196+AN196+AL196+AJ196+AH196+AF196+AD196+AB196+Z196</f>
        <v>0</v>
      </c>
      <c r="AZ196" s="52">
        <f>+AW196+AU196+AS196+AQ196+AO196+AM196+AK196+AI196+AG196+AE196+AC196+AA196</f>
        <v>0</v>
      </c>
      <c r="BA196" s="52">
        <f t="shared" ref="BA196:BA259" si="4">+AY196-AZ196</f>
        <v>0</v>
      </c>
      <c r="BB196" s="52">
        <f>+AY196-T196</f>
        <v>0</v>
      </c>
    </row>
    <row r="197" spans="1:54" s="48" customFormat="1" ht="72" customHeight="1" x14ac:dyDescent="0.3">
      <c r="A197" s="2" t="s">
        <v>25</v>
      </c>
      <c r="B197" s="3" t="s">
        <v>402</v>
      </c>
      <c r="C197" s="3" t="s">
        <v>556</v>
      </c>
      <c r="D197" s="3" t="s">
        <v>720</v>
      </c>
      <c r="E197" s="3" t="s">
        <v>438</v>
      </c>
      <c r="F197" s="30">
        <v>1</v>
      </c>
      <c r="G197" s="3" t="s">
        <v>330</v>
      </c>
      <c r="H197" s="28" t="s">
        <v>558</v>
      </c>
      <c r="I197" s="3" t="s">
        <v>561</v>
      </c>
      <c r="J197" s="28" t="s">
        <v>624</v>
      </c>
      <c r="K197" s="5" t="s">
        <v>62</v>
      </c>
      <c r="L197" s="3" t="s">
        <v>63</v>
      </c>
      <c r="M197" s="3" t="s">
        <v>64</v>
      </c>
      <c r="N197" s="3" t="s">
        <v>332</v>
      </c>
      <c r="O197" s="3" t="s">
        <v>146</v>
      </c>
      <c r="P197" s="3" t="s">
        <v>727</v>
      </c>
      <c r="Q197" s="5" t="s">
        <v>152</v>
      </c>
      <c r="R197" s="36" t="s">
        <v>363</v>
      </c>
      <c r="S197" s="24">
        <v>730402</v>
      </c>
      <c r="T197" s="7">
        <v>31000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31000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31000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Y197" s="52">
        <f>+AV197+AT197+AR197+AP197+AN197+AL197+AJ197+AH197+AF197+AD197+AB197+Z197</f>
        <v>31000</v>
      </c>
      <c r="AZ197" s="52">
        <f>+AW197+AU197+AS197+AQ197+AO197+AM197+AK197+AI197+AG197+AE197+AC197+AA197</f>
        <v>31000</v>
      </c>
      <c r="BA197" s="52">
        <f t="shared" si="4"/>
        <v>0</v>
      </c>
      <c r="BB197" s="52">
        <f>+AY197-T197</f>
        <v>0</v>
      </c>
    </row>
    <row r="198" spans="1:54" s="48" customFormat="1" ht="72" customHeight="1" x14ac:dyDescent="0.3">
      <c r="A198" s="2" t="s">
        <v>25</v>
      </c>
      <c r="B198" s="3" t="s">
        <v>402</v>
      </c>
      <c r="C198" s="3" t="s">
        <v>556</v>
      </c>
      <c r="D198" s="3" t="s">
        <v>720</v>
      </c>
      <c r="E198" s="3" t="s">
        <v>438</v>
      </c>
      <c r="F198" s="30">
        <v>1</v>
      </c>
      <c r="G198" s="3" t="s">
        <v>330</v>
      </c>
      <c r="H198" s="28" t="s">
        <v>558</v>
      </c>
      <c r="I198" s="3" t="s">
        <v>561</v>
      </c>
      <c r="J198" s="28" t="s">
        <v>624</v>
      </c>
      <c r="K198" s="5" t="s">
        <v>62</v>
      </c>
      <c r="L198" s="3" t="s">
        <v>63</v>
      </c>
      <c r="M198" s="3" t="s">
        <v>64</v>
      </c>
      <c r="N198" s="3" t="s">
        <v>332</v>
      </c>
      <c r="O198" s="3" t="s">
        <v>146</v>
      </c>
      <c r="P198" s="3" t="s">
        <v>727</v>
      </c>
      <c r="Q198" s="5" t="s">
        <v>152</v>
      </c>
      <c r="R198" s="36" t="s">
        <v>363</v>
      </c>
      <c r="S198" s="24">
        <v>840104</v>
      </c>
      <c r="T198" s="7">
        <v>25000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25000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25000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Y198" s="52">
        <f>+AV198+AT198+AR198+AP198+AN198+AL198+AJ198+AH198+AF198+AD198+AB198+Z198</f>
        <v>25000</v>
      </c>
      <c r="AZ198" s="52">
        <f>+AW198+AU198+AS198+AQ198+AO198+AM198+AK198+AI198+AG198+AE198+AC198+AA198</f>
        <v>25000</v>
      </c>
      <c r="BA198" s="52">
        <f t="shared" si="4"/>
        <v>0</v>
      </c>
      <c r="BB198" s="52">
        <f>+AY198-T198</f>
        <v>0</v>
      </c>
    </row>
    <row r="199" spans="1:54" s="48" customFormat="1" ht="72" customHeight="1" x14ac:dyDescent="0.3">
      <c r="A199" s="2" t="s">
        <v>25</v>
      </c>
      <c r="B199" s="3" t="s">
        <v>402</v>
      </c>
      <c r="C199" s="3" t="s">
        <v>556</v>
      </c>
      <c r="D199" s="3" t="s">
        <v>720</v>
      </c>
      <c r="E199" s="3" t="s">
        <v>438</v>
      </c>
      <c r="F199" s="30">
        <v>1</v>
      </c>
      <c r="G199" s="3" t="s">
        <v>330</v>
      </c>
      <c r="H199" s="28" t="s">
        <v>558</v>
      </c>
      <c r="I199" s="3" t="s">
        <v>561</v>
      </c>
      <c r="J199" s="28" t="s">
        <v>336</v>
      </c>
      <c r="K199" s="5" t="s">
        <v>62</v>
      </c>
      <c r="L199" s="3" t="s">
        <v>63</v>
      </c>
      <c r="M199" s="3" t="s">
        <v>64</v>
      </c>
      <c r="N199" s="3" t="s">
        <v>332</v>
      </c>
      <c r="O199" s="3" t="s">
        <v>146</v>
      </c>
      <c r="P199" s="3" t="s">
        <v>728</v>
      </c>
      <c r="Q199" s="5" t="s">
        <v>152</v>
      </c>
      <c r="R199" s="36">
        <v>831190021</v>
      </c>
      <c r="S199" s="24">
        <v>730601</v>
      </c>
      <c r="T199" s="7">
        <v>78400.000000000015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78400.000000000015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78400.000000000015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Y199" s="52">
        <f>+AV199+AT199+AR199+AP199+AN199+AL199+AJ199+AH199+AF199+AD199+AB199+Z199</f>
        <v>78400.000000000015</v>
      </c>
      <c r="AZ199" s="52">
        <f>+AW199+AU199+AS199+AQ199+AO199+AM199+AK199+AI199+AG199+AE199+AC199+AA199</f>
        <v>78400.000000000015</v>
      </c>
      <c r="BA199" s="52">
        <f t="shared" si="4"/>
        <v>0</v>
      </c>
      <c r="BB199" s="52">
        <f>+AY199-T199</f>
        <v>0</v>
      </c>
    </row>
    <row r="200" spans="1:54" s="48" customFormat="1" ht="72" customHeight="1" x14ac:dyDescent="0.3">
      <c r="A200" s="2" t="s">
        <v>25</v>
      </c>
      <c r="B200" s="3" t="s">
        <v>402</v>
      </c>
      <c r="C200" s="3" t="s">
        <v>556</v>
      </c>
      <c r="D200" s="3" t="s">
        <v>720</v>
      </c>
      <c r="E200" s="3" t="s">
        <v>438</v>
      </c>
      <c r="F200" s="30">
        <v>1</v>
      </c>
      <c r="G200" s="3" t="s">
        <v>330</v>
      </c>
      <c r="H200" s="28" t="s">
        <v>558</v>
      </c>
      <c r="I200" s="3" t="s">
        <v>561</v>
      </c>
      <c r="J200" s="28" t="s">
        <v>625</v>
      </c>
      <c r="K200" s="5" t="s">
        <v>62</v>
      </c>
      <c r="L200" s="3" t="s">
        <v>63</v>
      </c>
      <c r="M200" s="3" t="s">
        <v>64</v>
      </c>
      <c r="N200" s="3" t="s">
        <v>332</v>
      </c>
      <c r="O200" s="3" t="s">
        <v>146</v>
      </c>
      <c r="P200" s="3" t="s">
        <v>729</v>
      </c>
      <c r="Q200" s="5" t="s">
        <v>152</v>
      </c>
      <c r="R200" s="36">
        <v>473130022</v>
      </c>
      <c r="S200" s="24">
        <v>840104</v>
      </c>
      <c r="T200" s="7">
        <v>39200.000000000007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39200.000000000007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39200.000000000007</v>
      </c>
      <c r="AT200" s="7">
        <v>0</v>
      </c>
      <c r="AU200" s="7">
        <v>0</v>
      </c>
      <c r="AV200" s="7">
        <v>0</v>
      </c>
      <c r="AW200" s="7">
        <v>0</v>
      </c>
      <c r="AY200" s="52">
        <f>+AV200+AT200+AR200+AP200+AN200+AL200+AJ200+AH200+AF200+AD200+AB200+Z200</f>
        <v>39200.000000000007</v>
      </c>
      <c r="AZ200" s="52">
        <f>+AW200+AU200+AS200+AQ200+AO200+AM200+AK200+AI200+AG200+AE200+AC200+AA200</f>
        <v>39200.000000000007</v>
      </c>
      <c r="BA200" s="52">
        <f t="shared" si="4"/>
        <v>0</v>
      </c>
      <c r="BB200" s="52">
        <f>+AY200-T200</f>
        <v>0</v>
      </c>
    </row>
    <row r="201" spans="1:54" s="48" customFormat="1" ht="72" customHeight="1" x14ac:dyDescent="0.3">
      <c r="A201" s="2" t="s">
        <v>25</v>
      </c>
      <c r="B201" s="3" t="s">
        <v>402</v>
      </c>
      <c r="C201" s="3" t="s">
        <v>556</v>
      </c>
      <c r="D201" s="3" t="s">
        <v>720</v>
      </c>
      <c r="E201" s="3" t="s">
        <v>438</v>
      </c>
      <c r="F201" s="30">
        <v>1</v>
      </c>
      <c r="G201" s="3" t="s">
        <v>330</v>
      </c>
      <c r="H201" s="28" t="s">
        <v>558</v>
      </c>
      <c r="I201" s="3" t="s">
        <v>561</v>
      </c>
      <c r="J201" s="28" t="s">
        <v>626</v>
      </c>
      <c r="K201" s="5" t="s">
        <v>62</v>
      </c>
      <c r="L201" s="3" t="s">
        <v>63</v>
      </c>
      <c r="M201" s="3" t="s">
        <v>64</v>
      </c>
      <c r="N201" s="3" t="s">
        <v>332</v>
      </c>
      <c r="O201" s="3" t="s">
        <v>146</v>
      </c>
      <c r="P201" s="3" t="s">
        <v>730</v>
      </c>
      <c r="Q201" s="5" t="s">
        <v>152</v>
      </c>
      <c r="R201" s="36">
        <v>452300064</v>
      </c>
      <c r="S201" s="24">
        <v>840104</v>
      </c>
      <c r="T201" s="7">
        <v>112000.00000000001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112000.00000000001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112000.00000000001</v>
      </c>
      <c r="AV201" s="7">
        <v>0</v>
      </c>
      <c r="AW201" s="7">
        <v>0</v>
      </c>
      <c r="AY201" s="52">
        <f>+AV201+AT201+AR201+AP201+AN201+AL201+AJ201+AH201+AF201+AD201+AB201+Z201</f>
        <v>112000.00000000001</v>
      </c>
      <c r="AZ201" s="52">
        <f>+AW201+AU201+AS201+AQ201+AO201+AM201+AK201+AI201+AG201+AE201+AC201+AA201</f>
        <v>112000.00000000001</v>
      </c>
      <c r="BA201" s="52">
        <f t="shared" si="4"/>
        <v>0</v>
      </c>
      <c r="BB201" s="52">
        <f>+AY201-T201</f>
        <v>0</v>
      </c>
    </row>
    <row r="202" spans="1:54" s="48" customFormat="1" ht="72" customHeight="1" x14ac:dyDescent="0.3">
      <c r="A202" s="2" t="s">
        <v>25</v>
      </c>
      <c r="B202" s="3" t="s">
        <v>402</v>
      </c>
      <c r="C202" s="3" t="s">
        <v>556</v>
      </c>
      <c r="D202" s="3" t="s">
        <v>720</v>
      </c>
      <c r="E202" s="3" t="s">
        <v>438</v>
      </c>
      <c r="F202" s="30">
        <v>1</v>
      </c>
      <c r="G202" s="3" t="s">
        <v>330</v>
      </c>
      <c r="H202" s="28" t="s">
        <v>558</v>
      </c>
      <c r="I202" s="3" t="s">
        <v>561</v>
      </c>
      <c r="J202" s="28" t="s">
        <v>626</v>
      </c>
      <c r="K202" s="5" t="s">
        <v>62</v>
      </c>
      <c r="L202" s="3" t="s">
        <v>63</v>
      </c>
      <c r="M202" s="3" t="s">
        <v>64</v>
      </c>
      <c r="N202" s="3" t="s">
        <v>332</v>
      </c>
      <c r="O202" s="3" t="s">
        <v>146</v>
      </c>
      <c r="P202" s="3" t="s">
        <v>730</v>
      </c>
      <c r="Q202" s="5" t="s">
        <v>152</v>
      </c>
      <c r="R202" s="36">
        <v>452300064</v>
      </c>
      <c r="S202" s="24">
        <v>730404</v>
      </c>
      <c r="T202" s="7">
        <v>22400.000000000004</v>
      </c>
      <c r="U202" s="7">
        <v>2000</v>
      </c>
      <c r="V202" s="7">
        <v>2000</v>
      </c>
      <c r="W202" s="7">
        <v>2000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22400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22400</v>
      </c>
      <c r="AV202" s="7">
        <v>0</v>
      </c>
      <c r="AW202" s="7">
        <v>0</v>
      </c>
      <c r="AY202" s="52">
        <f>+AV202+AT202+AR202+AP202+AN202+AL202+AJ202+AH202+AF202+AD202+AB202+Z202</f>
        <v>22400</v>
      </c>
      <c r="AZ202" s="52">
        <f>+AW202+AU202+AS202+AQ202+AO202+AM202+AK202+AI202+AG202+AE202+AC202+AA202</f>
        <v>22400</v>
      </c>
      <c r="BA202" s="52">
        <f t="shared" si="4"/>
        <v>0</v>
      </c>
      <c r="BB202" s="52">
        <f>+AY202-T202</f>
        <v>0</v>
      </c>
    </row>
    <row r="203" spans="1:54" s="48" customFormat="1" ht="72" customHeight="1" x14ac:dyDescent="0.3">
      <c r="A203" s="2" t="s">
        <v>25</v>
      </c>
      <c r="B203" s="3" t="s">
        <v>402</v>
      </c>
      <c r="C203" s="3" t="s">
        <v>556</v>
      </c>
      <c r="D203" s="3" t="s">
        <v>720</v>
      </c>
      <c r="E203" s="3" t="s">
        <v>438</v>
      </c>
      <c r="F203" s="30">
        <v>1</v>
      </c>
      <c r="G203" s="3" t="s">
        <v>330</v>
      </c>
      <c r="H203" s="28" t="s">
        <v>558</v>
      </c>
      <c r="I203" s="3" t="s">
        <v>561</v>
      </c>
      <c r="J203" s="28" t="s">
        <v>627</v>
      </c>
      <c r="K203" s="5" t="s">
        <v>62</v>
      </c>
      <c r="L203" s="3" t="s">
        <v>63</v>
      </c>
      <c r="M203" s="3" t="s">
        <v>64</v>
      </c>
      <c r="N203" s="3" t="s">
        <v>332</v>
      </c>
      <c r="O203" s="3" t="s">
        <v>146</v>
      </c>
      <c r="P203" s="3" t="s">
        <v>334</v>
      </c>
      <c r="Q203" s="5" t="s">
        <v>152</v>
      </c>
      <c r="R203" s="36">
        <v>512900021</v>
      </c>
      <c r="S203" s="24">
        <v>730701</v>
      </c>
      <c r="T203" s="7">
        <v>67200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67200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67200</v>
      </c>
      <c r="AV203" s="7">
        <v>0</v>
      </c>
      <c r="AW203" s="7">
        <v>0</v>
      </c>
      <c r="AY203" s="52">
        <f>+AV203+AT203+AR203+AP203+AN203+AL203+AJ203+AH203+AF203+AD203+AB203+Z203</f>
        <v>67200</v>
      </c>
      <c r="AZ203" s="52">
        <f>+AW203+AU203+AS203+AQ203+AO203+AM203+AK203+AI203+AG203+AE203+AC203+AA203</f>
        <v>67200</v>
      </c>
      <c r="BA203" s="52">
        <f t="shared" si="4"/>
        <v>0</v>
      </c>
      <c r="BB203" s="52">
        <f>+AY203-T203</f>
        <v>0</v>
      </c>
    </row>
    <row r="204" spans="1:54" s="48" customFormat="1" ht="72" customHeight="1" x14ac:dyDescent="0.3">
      <c r="A204" s="2" t="s">
        <v>25</v>
      </c>
      <c r="B204" s="3" t="s">
        <v>402</v>
      </c>
      <c r="C204" s="3" t="s">
        <v>556</v>
      </c>
      <c r="D204" s="3" t="s">
        <v>720</v>
      </c>
      <c r="E204" s="3" t="s">
        <v>438</v>
      </c>
      <c r="F204" s="30">
        <v>1</v>
      </c>
      <c r="G204" s="3" t="s">
        <v>330</v>
      </c>
      <c r="H204" s="28" t="s">
        <v>558</v>
      </c>
      <c r="I204" s="3" t="s">
        <v>561</v>
      </c>
      <c r="J204" s="28" t="s">
        <v>628</v>
      </c>
      <c r="K204" s="5" t="s">
        <v>62</v>
      </c>
      <c r="L204" s="3" t="s">
        <v>63</v>
      </c>
      <c r="M204" s="3" t="s">
        <v>64</v>
      </c>
      <c r="N204" s="3" t="s">
        <v>332</v>
      </c>
      <c r="O204" s="3" t="s">
        <v>146</v>
      </c>
      <c r="P204" s="3" t="s">
        <v>335</v>
      </c>
      <c r="Q204" s="5" t="s">
        <v>152</v>
      </c>
      <c r="R204" s="24">
        <v>452300049</v>
      </c>
      <c r="S204" s="24">
        <v>840107</v>
      </c>
      <c r="T204" s="7">
        <v>481600.00000000006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481600.00000000006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481600.00000000006</v>
      </c>
      <c r="AV204" s="7">
        <v>0</v>
      </c>
      <c r="AW204" s="7">
        <v>0</v>
      </c>
      <c r="AX204" s="52"/>
      <c r="AY204" s="52">
        <f>+AV204+AT204+AR204+AP204+AN204+AL204+AJ204+AH204+AF204+AD204+AB204+Z204</f>
        <v>481600.00000000006</v>
      </c>
      <c r="AZ204" s="52">
        <f>+AW204+AU204+AS204+AQ204+AO204+AM204+AK204+AI204+AG204+AE204+AC204+AA204</f>
        <v>481600.00000000006</v>
      </c>
      <c r="BA204" s="52">
        <f t="shared" si="4"/>
        <v>0</v>
      </c>
      <c r="BB204" s="52">
        <f>+AY204-T204</f>
        <v>0</v>
      </c>
    </row>
    <row r="205" spans="1:54" s="48" customFormat="1" ht="72" customHeight="1" x14ac:dyDescent="0.3">
      <c r="A205" s="2" t="s">
        <v>25</v>
      </c>
      <c r="B205" s="3" t="s">
        <v>402</v>
      </c>
      <c r="C205" s="3" t="s">
        <v>556</v>
      </c>
      <c r="D205" s="3" t="s">
        <v>720</v>
      </c>
      <c r="E205" s="3" t="s">
        <v>438</v>
      </c>
      <c r="F205" s="30">
        <v>1</v>
      </c>
      <c r="G205" s="3" t="s">
        <v>330</v>
      </c>
      <c r="H205" s="28" t="s">
        <v>558</v>
      </c>
      <c r="I205" s="3" t="s">
        <v>561</v>
      </c>
      <c r="J205" s="28" t="s">
        <v>628</v>
      </c>
      <c r="K205" s="5" t="s">
        <v>62</v>
      </c>
      <c r="L205" s="3" t="s">
        <v>63</v>
      </c>
      <c r="M205" s="3" t="s">
        <v>64</v>
      </c>
      <c r="N205" s="3" t="s">
        <v>332</v>
      </c>
      <c r="O205" s="3" t="s">
        <v>146</v>
      </c>
      <c r="P205" s="3" t="s">
        <v>335</v>
      </c>
      <c r="Q205" s="5" t="s">
        <v>152</v>
      </c>
      <c r="R205" s="29">
        <v>452300049</v>
      </c>
      <c r="S205" s="24">
        <v>730704</v>
      </c>
      <c r="T205" s="7">
        <v>0</v>
      </c>
      <c r="U205" s="7">
        <v>3000</v>
      </c>
      <c r="V205" s="7">
        <v>3000</v>
      </c>
      <c r="W205" s="7">
        <v>3000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52"/>
      <c r="AY205" s="52">
        <f>+AV205+AT205+AR205+AP205+AN205+AL205+AJ205+AH205+AF205+AD205+AB205+Z205</f>
        <v>0</v>
      </c>
      <c r="AZ205" s="52">
        <f>+AW205+AU205+AS205+AQ205+AO205+AM205+AK205+AI205+AG205+AE205+AC205+AA205</f>
        <v>0</v>
      </c>
      <c r="BA205" s="52">
        <f t="shared" si="4"/>
        <v>0</v>
      </c>
      <c r="BB205" s="52">
        <f>+AY205-T205</f>
        <v>0</v>
      </c>
    </row>
    <row r="206" spans="1:54" s="48" customFormat="1" ht="72" customHeight="1" x14ac:dyDescent="0.3">
      <c r="A206" s="2" t="s">
        <v>25</v>
      </c>
      <c r="B206" s="3" t="s">
        <v>402</v>
      </c>
      <c r="C206" s="3" t="s">
        <v>556</v>
      </c>
      <c r="D206" s="3" t="s">
        <v>720</v>
      </c>
      <c r="E206" s="3" t="s">
        <v>438</v>
      </c>
      <c r="F206" s="30">
        <v>1</v>
      </c>
      <c r="G206" s="3" t="s">
        <v>330</v>
      </c>
      <c r="H206" s="28" t="s">
        <v>558</v>
      </c>
      <c r="I206" s="3" t="s">
        <v>561</v>
      </c>
      <c r="J206" s="28" t="s">
        <v>629</v>
      </c>
      <c r="K206" s="5" t="s">
        <v>62</v>
      </c>
      <c r="L206" s="3" t="s">
        <v>63</v>
      </c>
      <c r="M206" s="3" t="s">
        <v>64</v>
      </c>
      <c r="N206" s="3" t="s">
        <v>332</v>
      </c>
      <c r="O206" s="3" t="s">
        <v>146</v>
      </c>
      <c r="P206" s="3" t="s">
        <v>337</v>
      </c>
      <c r="Q206" s="5" t="s">
        <v>152</v>
      </c>
      <c r="R206" s="36">
        <v>452300064</v>
      </c>
      <c r="S206" s="24">
        <v>840104</v>
      </c>
      <c r="T206" s="7">
        <v>56000.000000000007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56000.000000000007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56000.000000000007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Y206" s="52">
        <f>+AV206+AT206+AR206+AP206+AN206+AL206+AJ206+AH206+AF206+AD206+AB206+Z206</f>
        <v>56000.000000000007</v>
      </c>
      <c r="AZ206" s="52">
        <f>+AW206+AU206+AS206+AQ206+AO206+AM206+AK206+AI206+AG206+AE206+AC206+AA206</f>
        <v>56000.000000000007</v>
      </c>
      <c r="BA206" s="52">
        <f t="shared" si="4"/>
        <v>0</v>
      </c>
      <c r="BB206" s="52">
        <f>+AY206-T206</f>
        <v>0</v>
      </c>
    </row>
    <row r="207" spans="1:54" s="48" customFormat="1" ht="72" customHeight="1" x14ac:dyDescent="0.3">
      <c r="A207" s="2" t="s">
        <v>25</v>
      </c>
      <c r="B207" s="3" t="s">
        <v>402</v>
      </c>
      <c r="C207" s="3" t="s">
        <v>556</v>
      </c>
      <c r="D207" s="3" t="s">
        <v>720</v>
      </c>
      <c r="E207" s="3" t="s">
        <v>438</v>
      </c>
      <c r="F207" s="30">
        <v>1</v>
      </c>
      <c r="G207" s="3" t="s">
        <v>330</v>
      </c>
      <c r="H207" s="28" t="s">
        <v>558</v>
      </c>
      <c r="I207" s="3" t="s">
        <v>561</v>
      </c>
      <c r="J207" s="28" t="s">
        <v>662</v>
      </c>
      <c r="K207" s="5" t="s">
        <v>62</v>
      </c>
      <c r="L207" s="3" t="s">
        <v>63</v>
      </c>
      <c r="M207" s="3" t="s">
        <v>64</v>
      </c>
      <c r="N207" s="3" t="s">
        <v>332</v>
      </c>
      <c r="O207" s="3" t="s">
        <v>146</v>
      </c>
      <c r="P207" s="3" t="s">
        <v>338</v>
      </c>
      <c r="Q207" s="5" t="s">
        <v>152</v>
      </c>
      <c r="R207" s="24">
        <v>472110215</v>
      </c>
      <c r="S207" s="24">
        <v>840104</v>
      </c>
      <c r="T207" s="7">
        <v>213702.3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213702.3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213702.3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52"/>
      <c r="AY207" s="52">
        <f>+AV207+AT207+AR207+AP207+AN207+AL207+AJ207+AH207+AF207+AD207+AB207+Z207</f>
        <v>213702.3</v>
      </c>
      <c r="AZ207" s="52">
        <f>+AW207+AU207+AS207+AQ207+AO207+AM207+AK207+AI207+AG207+AE207+AC207+AA207</f>
        <v>213702.3</v>
      </c>
      <c r="BA207" s="52">
        <f t="shared" si="4"/>
        <v>0</v>
      </c>
      <c r="BB207" s="52">
        <f>+AY207-T207</f>
        <v>0</v>
      </c>
    </row>
    <row r="208" spans="1:54" s="48" customFormat="1" ht="72" customHeight="1" x14ac:dyDescent="0.3">
      <c r="A208" s="2" t="s">
        <v>25</v>
      </c>
      <c r="B208" s="3" t="s">
        <v>402</v>
      </c>
      <c r="C208" s="3" t="s">
        <v>556</v>
      </c>
      <c r="D208" s="3" t="s">
        <v>720</v>
      </c>
      <c r="E208" s="3" t="s">
        <v>438</v>
      </c>
      <c r="F208" s="30">
        <v>1</v>
      </c>
      <c r="G208" s="3" t="s">
        <v>330</v>
      </c>
      <c r="H208" s="28" t="s">
        <v>558</v>
      </c>
      <c r="I208" s="3" t="s">
        <v>561</v>
      </c>
      <c r="J208" s="28" t="s">
        <v>662</v>
      </c>
      <c r="K208" s="5" t="s">
        <v>62</v>
      </c>
      <c r="L208" s="3" t="s">
        <v>63</v>
      </c>
      <c r="M208" s="3" t="s">
        <v>64</v>
      </c>
      <c r="N208" s="3" t="s">
        <v>332</v>
      </c>
      <c r="O208" s="3" t="s">
        <v>146</v>
      </c>
      <c r="P208" s="3" t="s">
        <v>338</v>
      </c>
      <c r="Q208" s="5" t="s">
        <v>152</v>
      </c>
      <c r="R208" s="29">
        <v>472110215</v>
      </c>
      <c r="S208" s="24">
        <v>730404</v>
      </c>
      <c r="T208" s="7">
        <v>93177.700000000012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93177.700000000012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93177.700000000012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52"/>
      <c r="AY208" s="52">
        <f>+AV208+AT208+AR208+AP208+AN208+AL208+AJ208+AH208+AF208+AD208+AB208+Z208</f>
        <v>93177.700000000012</v>
      </c>
      <c r="AZ208" s="52">
        <f>+AW208+AU208+AS208+AQ208+AO208+AM208+AK208+AI208+AG208+AE208+AC208+AA208</f>
        <v>93177.700000000012</v>
      </c>
      <c r="BA208" s="52">
        <f t="shared" si="4"/>
        <v>0</v>
      </c>
      <c r="BB208" s="52">
        <f>+AY208-T208</f>
        <v>0</v>
      </c>
    </row>
    <row r="209" spans="1:54" s="48" customFormat="1" ht="72" customHeight="1" x14ac:dyDescent="0.3">
      <c r="A209" s="2" t="s">
        <v>25</v>
      </c>
      <c r="B209" s="3" t="s">
        <v>402</v>
      </c>
      <c r="C209" s="3" t="s">
        <v>556</v>
      </c>
      <c r="D209" s="3" t="s">
        <v>720</v>
      </c>
      <c r="E209" s="3" t="s">
        <v>438</v>
      </c>
      <c r="F209" s="30">
        <v>1</v>
      </c>
      <c r="G209" s="3" t="s">
        <v>330</v>
      </c>
      <c r="H209" s="28" t="s">
        <v>558</v>
      </c>
      <c r="I209" s="3" t="s">
        <v>561</v>
      </c>
      <c r="J209" s="28" t="s">
        <v>630</v>
      </c>
      <c r="K209" s="5" t="s">
        <v>62</v>
      </c>
      <c r="L209" s="3" t="s">
        <v>63</v>
      </c>
      <c r="M209" s="3" t="s">
        <v>64</v>
      </c>
      <c r="N209" s="3" t="s">
        <v>332</v>
      </c>
      <c r="O209" s="3" t="s">
        <v>146</v>
      </c>
      <c r="P209" s="3" t="s">
        <v>339</v>
      </c>
      <c r="Q209" s="5" t="s">
        <v>152</v>
      </c>
      <c r="R209" s="36">
        <v>472110214</v>
      </c>
      <c r="S209" s="24">
        <v>840107</v>
      </c>
      <c r="T209" s="7">
        <v>0</v>
      </c>
      <c r="U209" s="7">
        <v>466412.80000000005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Y209" s="52">
        <f>+AV209+AT209+AR209+AP209+AN209+AL209+AJ209+AH209+AF209+AD209+AB209+Z209</f>
        <v>0</v>
      </c>
      <c r="AZ209" s="52">
        <f>+AW209+AU209+AS209+AQ209+AO209+AM209+AK209+AI209+AG209+AE209+AC209+AA209</f>
        <v>0</v>
      </c>
      <c r="BA209" s="52">
        <f t="shared" si="4"/>
        <v>0</v>
      </c>
      <c r="BB209" s="52">
        <f>+AY209-T209</f>
        <v>0</v>
      </c>
    </row>
    <row r="210" spans="1:54" s="48" customFormat="1" ht="72" customHeight="1" x14ac:dyDescent="0.3">
      <c r="A210" s="2" t="s">
        <v>25</v>
      </c>
      <c r="B210" s="3" t="s">
        <v>402</v>
      </c>
      <c r="C210" s="3" t="s">
        <v>556</v>
      </c>
      <c r="D210" s="3" t="s">
        <v>720</v>
      </c>
      <c r="E210" s="3" t="s">
        <v>438</v>
      </c>
      <c r="F210" s="30">
        <v>1</v>
      </c>
      <c r="G210" s="3" t="s">
        <v>330</v>
      </c>
      <c r="H210" s="28" t="s">
        <v>558</v>
      </c>
      <c r="I210" s="3" t="s">
        <v>561</v>
      </c>
      <c r="J210" s="28" t="s">
        <v>630</v>
      </c>
      <c r="K210" s="5" t="s">
        <v>62</v>
      </c>
      <c r="L210" s="3" t="s">
        <v>63</v>
      </c>
      <c r="M210" s="3" t="s">
        <v>64</v>
      </c>
      <c r="N210" s="3" t="s">
        <v>332</v>
      </c>
      <c r="O210" s="3" t="s">
        <v>146</v>
      </c>
      <c r="P210" s="3" t="s">
        <v>339</v>
      </c>
      <c r="Q210" s="5" t="s">
        <v>152</v>
      </c>
      <c r="R210" s="36">
        <v>472110214</v>
      </c>
      <c r="S210" s="24">
        <v>730704</v>
      </c>
      <c r="T210" s="7">
        <v>0</v>
      </c>
      <c r="U210" s="7">
        <v>1000</v>
      </c>
      <c r="V210" s="7">
        <v>1000</v>
      </c>
      <c r="W210" s="7">
        <v>1000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Y210" s="52">
        <f>+AV210+AT210+AR210+AP210+AN210+AL210+AJ210+AH210+AF210+AD210+AB210+Z210</f>
        <v>0</v>
      </c>
      <c r="AZ210" s="52">
        <f>+AW210+AU210+AS210+AQ210+AO210+AM210+AK210+AI210+AG210+AE210+AC210+AA210</f>
        <v>0</v>
      </c>
      <c r="BA210" s="52">
        <f t="shared" si="4"/>
        <v>0</v>
      </c>
      <c r="BB210" s="52">
        <f>+AY210-T210</f>
        <v>0</v>
      </c>
    </row>
    <row r="211" spans="1:54" s="48" customFormat="1" ht="72" customHeight="1" x14ac:dyDescent="0.3">
      <c r="A211" s="2" t="s">
        <v>25</v>
      </c>
      <c r="B211" s="3" t="s">
        <v>402</v>
      </c>
      <c r="C211" s="3" t="s">
        <v>556</v>
      </c>
      <c r="D211" s="3" t="s">
        <v>720</v>
      </c>
      <c r="E211" s="3" t="s">
        <v>438</v>
      </c>
      <c r="F211" s="30">
        <v>1</v>
      </c>
      <c r="G211" s="3" t="s">
        <v>330</v>
      </c>
      <c r="H211" s="28" t="s">
        <v>558</v>
      </c>
      <c r="I211" s="3" t="s">
        <v>561</v>
      </c>
      <c r="J211" s="28" t="s">
        <v>631</v>
      </c>
      <c r="K211" s="5" t="s">
        <v>62</v>
      </c>
      <c r="L211" s="3" t="s">
        <v>63</v>
      </c>
      <c r="M211" s="3" t="s">
        <v>64</v>
      </c>
      <c r="N211" s="3" t="s">
        <v>332</v>
      </c>
      <c r="O211" s="3" t="s">
        <v>146</v>
      </c>
      <c r="P211" s="3" t="s">
        <v>340</v>
      </c>
      <c r="Q211" s="5" t="s">
        <v>152</v>
      </c>
      <c r="R211" s="36">
        <v>873400014</v>
      </c>
      <c r="S211" s="24">
        <v>840104</v>
      </c>
      <c r="T211" s="7">
        <v>73733.320000000007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73733.320000000007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73733.320000000007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Y211" s="52">
        <f>+AV211+AT211+AR211+AP211+AN211+AL211+AJ211+AH211+AF211+AD211+AB211+Z211</f>
        <v>73733.320000000007</v>
      </c>
      <c r="AZ211" s="52">
        <f>+AW211+AU211+AS211+AQ211+AO211+AM211+AK211+AI211+AG211+AE211+AC211+AA211</f>
        <v>73733.320000000007</v>
      </c>
      <c r="BA211" s="52">
        <f t="shared" si="4"/>
        <v>0</v>
      </c>
      <c r="BB211" s="52">
        <f>+AY211-T211</f>
        <v>0</v>
      </c>
    </row>
    <row r="212" spans="1:54" s="48" customFormat="1" ht="72" customHeight="1" x14ac:dyDescent="0.3">
      <c r="A212" s="2" t="s">
        <v>25</v>
      </c>
      <c r="B212" s="3" t="s">
        <v>402</v>
      </c>
      <c r="C212" s="3" t="s">
        <v>556</v>
      </c>
      <c r="D212" s="3" t="s">
        <v>720</v>
      </c>
      <c r="E212" s="3" t="s">
        <v>438</v>
      </c>
      <c r="F212" s="30">
        <v>1</v>
      </c>
      <c r="G212" s="3" t="s">
        <v>330</v>
      </c>
      <c r="H212" s="28" t="s">
        <v>558</v>
      </c>
      <c r="I212" s="3" t="s">
        <v>561</v>
      </c>
      <c r="J212" s="28" t="s">
        <v>632</v>
      </c>
      <c r="K212" s="5" t="s">
        <v>62</v>
      </c>
      <c r="L212" s="3" t="s">
        <v>63</v>
      </c>
      <c r="M212" s="3" t="s">
        <v>64</v>
      </c>
      <c r="N212" s="3" t="s">
        <v>332</v>
      </c>
      <c r="O212" s="3" t="s">
        <v>146</v>
      </c>
      <c r="P212" s="3" t="s">
        <v>340</v>
      </c>
      <c r="Q212" s="5" t="s">
        <v>152</v>
      </c>
      <c r="R212" s="36">
        <v>873400014</v>
      </c>
      <c r="S212" s="24">
        <v>730405</v>
      </c>
      <c r="T212" s="7">
        <v>15269.33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15269.33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15269.33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Y212" s="52">
        <f>+AV212+AT212+AR212+AP212+AN212+AL212+AJ212+AH212+AF212+AD212+AB212+Z212</f>
        <v>15269.33</v>
      </c>
      <c r="AZ212" s="52">
        <f>+AW212+AU212+AS212+AQ212+AO212+AM212+AK212+AI212+AG212+AE212+AC212+AA212</f>
        <v>15269.33</v>
      </c>
      <c r="BA212" s="52">
        <f t="shared" si="4"/>
        <v>0</v>
      </c>
      <c r="BB212" s="52">
        <f>+AY212-T212</f>
        <v>0</v>
      </c>
    </row>
    <row r="213" spans="1:54" s="48" customFormat="1" ht="72" customHeight="1" x14ac:dyDescent="0.3">
      <c r="A213" s="2" t="s">
        <v>25</v>
      </c>
      <c r="B213" s="3" t="s">
        <v>402</v>
      </c>
      <c r="C213" s="3" t="s">
        <v>556</v>
      </c>
      <c r="D213" s="3" t="s">
        <v>720</v>
      </c>
      <c r="E213" s="3" t="s">
        <v>438</v>
      </c>
      <c r="F213" s="30">
        <v>1</v>
      </c>
      <c r="G213" s="3" t="s">
        <v>330</v>
      </c>
      <c r="H213" s="28" t="s">
        <v>558</v>
      </c>
      <c r="I213" s="3" t="s">
        <v>561</v>
      </c>
      <c r="J213" s="28" t="s">
        <v>632</v>
      </c>
      <c r="K213" s="5" t="s">
        <v>62</v>
      </c>
      <c r="L213" s="3" t="s">
        <v>63</v>
      </c>
      <c r="M213" s="3" t="s">
        <v>64</v>
      </c>
      <c r="N213" s="3" t="s">
        <v>332</v>
      </c>
      <c r="O213" s="3" t="s">
        <v>146</v>
      </c>
      <c r="P213" s="3" t="s">
        <v>340</v>
      </c>
      <c r="Q213" s="5" t="s">
        <v>152</v>
      </c>
      <c r="R213" s="36">
        <v>873400014</v>
      </c>
      <c r="S213" s="24">
        <v>730404</v>
      </c>
      <c r="T213" s="7">
        <v>22997.35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22997.35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22997.35</v>
      </c>
      <c r="AY213" s="52">
        <f>+AV213+AT213+AR213+AP213+AN213+AL213+AJ213+AH213+AF213+AD213+AB213+Z213</f>
        <v>22997.35</v>
      </c>
      <c r="AZ213" s="52">
        <f>+AW213+AU213+AS213+AQ213+AO213+AM213+AK213+AI213+AG213+AE213+AC213+AA213</f>
        <v>22997.35</v>
      </c>
      <c r="BA213" s="52">
        <f t="shared" si="4"/>
        <v>0</v>
      </c>
      <c r="BB213" s="52">
        <f>+AY213-T213</f>
        <v>0</v>
      </c>
    </row>
    <row r="214" spans="1:54" s="48" customFormat="1" ht="72" customHeight="1" x14ac:dyDescent="0.3">
      <c r="A214" s="2" t="s">
        <v>25</v>
      </c>
      <c r="B214" s="3" t="s">
        <v>402</v>
      </c>
      <c r="C214" s="3" t="s">
        <v>556</v>
      </c>
      <c r="D214" s="3" t="s">
        <v>720</v>
      </c>
      <c r="E214" s="3" t="s">
        <v>438</v>
      </c>
      <c r="F214" s="30">
        <v>1</v>
      </c>
      <c r="G214" s="3" t="s">
        <v>330</v>
      </c>
      <c r="H214" s="28" t="s">
        <v>558</v>
      </c>
      <c r="I214" s="3" t="s">
        <v>561</v>
      </c>
      <c r="J214" s="28" t="s">
        <v>633</v>
      </c>
      <c r="K214" s="5" t="s">
        <v>62</v>
      </c>
      <c r="L214" s="3" t="s">
        <v>63</v>
      </c>
      <c r="M214" s="3" t="s">
        <v>64</v>
      </c>
      <c r="N214" s="3" t="s">
        <v>332</v>
      </c>
      <c r="O214" s="3" t="s">
        <v>146</v>
      </c>
      <c r="P214" s="3" t="s">
        <v>341</v>
      </c>
      <c r="Q214" s="5" t="s">
        <v>152</v>
      </c>
      <c r="R214" s="36">
        <v>472200611</v>
      </c>
      <c r="S214" s="24">
        <v>840104</v>
      </c>
      <c r="T214" s="7">
        <v>0</v>
      </c>
      <c r="U214" s="7">
        <v>718057.6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Y214" s="52">
        <f>+AV214+AT214+AR214+AP214+AN214+AL214+AJ214+AH214+AF214+AD214+AB214+Z214</f>
        <v>0</v>
      </c>
      <c r="AZ214" s="52">
        <f>+AW214+AU214+AS214+AQ214+AO214+AM214+AK214+AI214+AG214+AE214+AC214+AA214</f>
        <v>0</v>
      </c>
      <c r="BA214" s="52">
        <f t="shared" si="4"/>
        <v>0</v>
      </c>
      <c r="BB214" s="52">
        <f>+AY214-T214</f>
        <v>0</v>
      </c>
    </row>
    <row r="215" spans="1:54" s="48" customFormat="1" ht="72" customHeight="1" x14ac:dyDescent="0.3">
      <c r="A215" s="2" t="s">
        <v>25</v>
      </c>
      <c r="B215" s="3" t="s">
        <v>402</v>
      </c>
      <c r="C215" s="3" t="s">
        <v>556</v>
      </c>
      <c r="D215" s="3" t="s">
        <v>720</v>
      </c>
      <c r="E215" s="3" t="s">
        <v>438</v>
      </c>
      <c r="F215" s="30">
        <v>1</v>
      </c>
      <c r="G215" s="3" t="s">
        <v>330</v>
      </c>
      <c r="H215" s="28" t="s">
        <v>558</v>
      </c>
      <c r="I215" s="3" t="s">
        <v>561</v>
      </c>
      <c r="J215" s="28" t="s">
        <v>633</v>
      </c>
      <c r="K215" s="5" t="s">
        <v>62</v>
      </c>
      <c r="L215" s="3" t="s">
        <v>63</v>
      </c>
      <c r="M215" s="3" t="s">
        <v>64</v>
      </c>
      <c r="N215" s="3" t="s">
        <v>332</v>
      </c>
      <c r="O215" s="3" t="s">
        <v>146</v>
      </c>
      <c r="P215" s="3" t="s">
        <v>341</v>
      </c>
      <c r="Q215" s="5" t="s">
        <v>152</v>
      </c>
      <c r="R215" s="36">
        <v>472200611</v>
      </c>
      <c r="S215" s="24">
        <v>730813</v>
      </c>
      <c r="T215" s="7">
        <v>0</v>
      </c>
      <c r="U215" s="7">
        <v>232019.20000000001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Y215" s="52">
        <f>+AV215+AT215+AR215+AP215+AN215+AL215+AJ215+AH215+AF215+AD215+AB215+Z215</f>
        <v>0</v>
      </c>
      <c r="AZ215" s="52">
        <f>+AW215+AU215+AS215+AQ215+AO215+AM215+AK215+AI215+AG215+AE215+AC215+AA215</f>
        <v>0</v>
      </c>
      <c r="BA215" s="52">
        <f t="shared" si="4"/>
        <v>0</v>
      </c>
      <c r="BB215" s="52">
        <f>+AY215-T215</f>
        <v>0</v>
      </c>
    </row>
    <row r="216" spans="1:54" s="48" customFormat="1" ht="72" customHeight="1" x14ac:dyDescent="0.3">
      <c r="A216" s="2" t="s">
        <v>25</v>
      </c>
      <c r="B216" s="3" t="s">
        <v>402</v>
      </c>
      <c r="C216" s="3" t="s">
        <v>556</v>
      </c>
      <c r="D216" s="3" t="s">
        <v>720</v>
      </c>
      <c r="E216" s="3" t="s">
        <v>438</v>
      </c>
      <c r="F216" s="30">
        <v>1</v>
      </c>
      <c r="G216" s="3" t="s">
        <v>330</v>
      </c>
      <c r="H216" s="28" t="s">
        <v>558</v>
      </c>
      <c r="I216" s="3" t="s">
        <v>561</v>
      </c>
      <c r="J216" s="28" t="s">
        <v>633</v>
      </c>
      <c r="K216" s="5" t="s">
        <v>62</v>
      </c>
      <c r="L216" s="3" t="s">
        <v>63</v>
      </c>
      <c r="M216" s="3" t="s">
        <v>64</v>
      </c>
      <c r="N216" s="3" t="s">
        <v>332</v>
      </c>
      <c r="O216" s="3" t="s">
        <v>146</v>
      </c>
      <c r="P216" s="3" t="s">
        <v>341</v>
      </c>
      <c r="Q216" s="5" t="s">
        <v>152</v>
      </c>
      <c r="R216" s="36">
        <v>472200611</v>
      </c>
      <c r="S216" s="24">
        <v>730404</v>
      </c>
      <c r="T216" s="7">
        <v>0</v>
      </c>
      <c r="U216" s="7">
        <v>232019.20000000001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Y216" s="52">
        <f>+AV216+AT216+AR216+AP216+AN216+AL216+AJ216+AH216+AF216+AD216+AB216+Z216</f>
        <v>0</v>
      </c>
      <c r="AZ216" s="52">
        <f>+AW216+AU216+AS216+AQ216+AO216+AM216+AK216+AI216+AG216+AE216+AC216+AA216</f>
        <v>0</v>
      </c>
      <c r="BA216" s="52">
        <f t="shared" si="4"/>
        <v>0</v>
      </c>
      <c r="BB216" s="52">
        <f>+AY216-T216</f>
        <v>0</v>
      </c>
    </row>
    <row r="217" spans="1:54" s="48" customFormat="1" ht="72" customHeight="1" x14ac:dyDescent="0.3">
      <c r="A217" s="2" t="s">
        <v>25</v>
      </c>
      <c r="B217" s="3" t="s">
        <v>402</v>
      </c>
      <c r="C217" s="3" t="s">
        <v>556</v>
      </c>
      <c r="D217" s="3" t="s">
        <v>720</v>
      </c>
      <c r="E217" s="3" t="s">
        <v>438</v>
      </c>
      <c r="F217" s="30">
        <v>1</v>
      </c>
      <c r="G217" s="3" t="s">
        <v>330</v>
      </c>
      <c r="H217" s="28" t="s">
        <v>558</v>
      </c>
      <c r="I217" s="3" t="s">
        <v>561</v>
      </c>
      <c r="J217" s="28" t="s">
        <v>634</v>
      </c>
      <c r="K217" s="5" t="s">
        <v>62</v>
      </c>
      <c r="L217" s="3" t="s">
        <v>63</v>
      </c>
      <c r="M217" s="3" t="s">
        <v>64</v>
      </c>
      <c r="N217" s="3" t="s">
        <v>332</v>
      </c>
      <c r="O217" s="3" t="s">
        <v>146</v>
      </c>
      <c r="P217" s="3" t="s">
        <v>342</v>
      </c>
      <c r="Q217" s="5" t="s">
        <v>152</v>
      </c>
      <c r="R217" s="36">
        <v>512900021</v>
      </c>
      <c r="S217" s="24">
        <v>840107</v>
      </c>
      <c r="T217" s="7">
        <v>56000.000000000007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56000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56000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Y217" s="52">
        <f>+AV217+AT217+AR217+AP217+AN217+AL217+AJ217+AH217+AF217+AD217+AB217+Z217</f>
        <v>56000</v>
      </c>
      <c r="AZ217" s="52">
        <f>+AW217+AU217+AS217+AQ217+AO217+AM217+AK217+AI217+AG217+AE217+AC217+AA217</f>
        <v>56000</v>
      </c>
      <c r="BA217" s="52">
        <f t="shared" si="4"/>
        <v>0</v>
      </c>
      <c r="BB217" s="52">
        <f>+AY217-T217</f>
        <v>0</v>
      </c>
    </row>
    <row r="218" spans="1:54" s="48" customFormat="1" ht="72" customHeight="1" x14ac:dyDescent="0.3">
      <c r="A218" s="2" t="s">
        <v>25</v>
      </c>
      <c r="B218" s="3" t="s">
        <v>402</v>
      </c>
      <c r="C218" s="3" t="s">
        <v>556</v>
      </c>
      <c r="D218" s="3" t="s">
        <v>720</v>
      </c>
      <c r="E218" s="3" t="s">
        <v>438</v>
      </c>
      <c r="F218" s="30">
        <v>1</v>
      </c>
      <c r="G218" s="3" t="s">
        <v>330</v>
      </c>
      <c r="H218" s="28" t="s">
        <v>558</v>
      </c>
      <c r="I218" s="3" t="s">
        <v>561</v>
      </c>
      <c r="J218" s="28" t="s">
        <v>663</v>
      </c>
      <c r="K218" s="5" t="s">
        <v>62</v>
      </c>
      <c r="L218" s="3" t="s">
        <v>63</v>
      </c>
      <c r="M218" s="3" t="s">
        <v>64</v>
      </c>
      <c r="N218" s="3" t="s">
        <v>332</v>
      </c>
      <c r="O218" s="3" t="s">
        <v>146</v>
      </c>
      <c r="P218" s="3" t="s">
        <v>343</v>
      </c>
      <c r="Q218" s="5" t="s">
        <v>152</v>
      </c>
      <c r="R218" s="36">
        <v>439230315</v>
      </c>
      <c r="S218" s="24">
        <v>840104</v>
      </c>
      <c r="T218" s="7">
        <v>0</v>
      </c>
      <c r="U218" s="7">
        <v>672000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Y218" s="52">
        <f>+AV218+AT218+AR218+AP218+AN218+AL218+AJ218+AH218+AF218+AD218+AB218+Z218</f>
        <v>0</v>
      </c>
      <c r="AZ218" s="52">
        <f>+AW218+AU218+AS218+AQ218+AO218+AM218+AK218+AI218+AG218+AE218+AC218+AA218</f>
        <v>0</v>
      </c>
      <c r="BA218" s="52">
        <f t="shared" si="4"/>
        <v>0</v>
      </c>
      <c r="BB218" s="52">
        <f>+AY218-T218</f>
        <v>0</v>
      </c>
    </row>
    <row r="219" spans="1:54" s="48" customFormat="1" ht="72" customHeight="1" x14ac:dyDescent="0.3">
      <c r="A219" s="2" t="s">
        <v>25</v>
      </c>
      <c r="B219" s="3" t="s">
        <v>402</v>
      </c>
      <c r="C219" s="3" t="s">
        <v>556</v>
      </c>
      <c r="D219" s="3" t="s">
        <v>720</v>
      </c>
      <c r="E219" s="3" t="s">
        <v>438</v>
      </c>
      <c r="F219" s="30">
        <v>1</v>
      </c>
      <c r="G219" s="3" t="s">
        <v>330</v>
      </c>
      <c r="H219" s="28" t="s">
        <v>558</v>
      </c>
      <c r="I219" s="3" t="s">
        <v>561</v>
      </c>
      <c r="J219" s="28" t="s">
        <v>635</v>
      </c>
      <c r="K219" s="5" t="s">
        <v>62</v>
      </c>
      <c r="L219" s="3" t="s">
        <v>63</v>
      </c>
      <c r="M219" s="3" t="s">
        <v>64</v>
      </c>
      <c r="N219" s="3" t="s">
        <v>332</v>
      </c>
      <c r="O219" s="3" t="s">
        <v>146</v>
      </c>
      <c r="P219" s="3" t="s">
        <v>344</v>
      </c>
      <c r="Q219" s="5" t="s">
        <v>152</v>
      </c>
      <c r="R219" s="36">
        <v>452400017</v>
      </c>
      <c r="S219" s="24">
        <v>840107</v>
      </c>
      <c r="T219" s="7">
        <v>336000.00000000006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336000.00000000006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336000.00000000006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Y219" s="52">
        <f>+AV219+AT219+AR219+AP219+AN219+AL219+AJ219+AH219+AF219+AD219+AB219+Z219</f>
        <v>336000.00000000006</v>
      </c>
      <c r="AZ219" s="52">
        <f>+AW219+AU219+AS219+AQ219+AO219+AM219+AK219+AI219+AG219+AE219+AC219+AA219</f>
        <v>336000.00000000006</v>
      </c>
      <c r="BA219" s="52">
        <f t="shared" si="4"/>
        <v>0</v>
      </c>
      <c r="BB219" s="52">
        <f>+AY219-T219</f>
        <v>0</v>
      </c>
    </row>
    <row r="220" spans="1:54" s="48" customFormat="1" ht="72" customHeight="1" x14ac:dyDescent="0.3">
      <c r="A220" s="2" t="s">
        <v>25</v>
      </c>
      <c r="B220" s="3" t="s">
        <v>402</v>
      </c>
      <c r="C220" s="3" t="s">
        <v>556</v>
      </c>
      <c r="D220" s="3" t="s">
        <v>720</v>
      </c>
      <c r="E220" s="3" t="s">
        <v>438</v>
      </c>
      <c r="F220" s="30">
        <v>1</v>
      </c>
      <c r="G220" s="3" t="s">
        <v>330</v>
      </c>
      <c r="H220" s="28" t="s">
        <v>558</v>
      </c>
      <c r="I220" s="3" t="s">
        <v>561</v>
      </c>
      <c r="J220" s="28" t="s">
        <v>635</v>
      </c>
      <c r="K220" s="5" t="s">
        <v>62</v>
      </c>
      <c r="L220" s="3" t="s">
        <v>63</v>
      </c>
      <c r="M220" s="3" t="s">
        <v>64</v>
      </c>
      <c r="N220" s="3" t="s">
        <v>332</v>
      </c>
      <c r="O220" s="3" t="s">
        <v>146</v>
      </c>
      <c r="P220" s="3" t="s">
        <v>344</v>
      </c>
      <c r="Q220" s="5" t="s">
        <v>152</v>
      </c>
      <c r="R220" s="36">
        <v>452400017</v>
      </c>
      <c r="S220" s="24">
        <v>730704</v>
      </c>
      <c r="T220" s="7">
        <v>0</v>
      </c>
      <c r="U220" s="7">
        <v>3500</v>
      </c>
      <c r="V220" s="7">
        <v>3500</v>
      </c>
      <c r="W220" s="7">
        <v>3500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Y220" s="52">
        <f>+AV220+AT220+AR220+AP220+AN220+AL220+AJ220+AH220+AF220+AD220+AB220+Z220</f>
        <v>0</v>
      </c>
      <c r="AZ220" s="52">
        <f>+AW220+AU220+AS220+AQ220+AO220+AM220+AK220+AI220+AG220+AE220+AC220+AA220</f>
        <v>0</v>
      </c>
      <c r="BA220" s="52">
        <f t="shared" si="4"/>
        <v>0</v>
      </c>
      <c r="BB220" s="52">
        <f>+AY220-T220</f>
        <v>0</v>
      </c>
    </row>
    <row r="221" spans="1:54" s="48" customFormat="1" ht="72" customHeight="1" x14ac:dyDescent="0.3">
      <c r="A221" s="2" t="s">
        <v>25</v>
      </c>
      <c r="B221" s="3" t="s">
        <v>402</v>
      </c>
      <c r="C221" s="3" t="s">
        <v>556</v>
      </c>
      <c r="D221" s="3" t="s">
        <v>720</v>
      </c>
      <c r="E221" s="3" t="s">
        <v>438</v>
      </c>
      <c r="F221" s="30">
        <v>1</v>
      </c>
      <c r="G221" s="3" t="s">
        <v>330</v>
      </c>
      <c r="H221" s="28" t="s">
        <v>558</v>
      </c>
      <c r="I221" s="3" t="s">
        <v>561</v>
      </c>
      <c r="J221" s="28" t="s">
        <v>636</v>
      </c>
      <c r="K221" s="5" t="s">
        <v>62</v>
      </c>
      <c r="L221" s="3" t="s">
        <v>63</v>
      </c>
      <c r="M221" s="3" t="s">
        <v>64</v>
      </c>
      <c r="N221" s="3" t="s">
        <v>332</v>
      </c>
      <c r="O221" s="3" t="s">
        <v>146</v>
      </c>
      <c r="P221" s="3" t="s">
        <v>345</v>
      </c>
      <c r="Q221" s="5" t="s">
        <v>152</v>
      </c>
      <c r="R221" s="36">
        <v>452400017</v>
      </c>
      <c r="S221" s="24">
        <v>840107</v>
      </c>
      <c r="T221" s="7">
        <v>336000.00000000006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336000.00000000006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336000.00000000006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Y221" s="52">
        <f>+AV221+AT221+AR221+AP221+AN221+AL221+AJ221+AH221+AF221+AD221+AB221+Z221</f>
        <v>336000.00000000006</v>
      </c>
      <c r="AZ221" s="52">
        <f>+AW221+AU221+AS221+AQ221+AO221+AM221+AK221+AI221+AG221+AE221+AC221+AA221</f>
        <v>336000.00000000006</v>
      </c>
      <c r="BA221" s="52">
        <f t="shared" si="4"/>
        <v>0</v>
      </c>
      <c r="BB221" s="52">
        <f>+AY221-T221</f>
        <v>0</v>
      </c>
    </row>
    <row r="222" spans="1:54" s="48" customFormat="1" ht="72" customHeight="1" x14ac:dyDescent="0.3">
      <c r="A222" s="2" t="s">
        <v>25</v>
      </c>
      <c r="B222" s="3" t="s">
        <v>402</v>
      </c>
      <c r="C222" s="3" t="s">
        <v>556</v>
      </c>
      <c r="D222" s="3" t="s">
        <v>720</v>
      </c>
      <c r="E222" s="3" t="s">
        <v>438</v>
      </c>
      <c r="F222" s="30">
        <v>1</v>
      </c>
      <c r="G222" s="3" t="s">
        <v>330</v>
      </c>
      <c r="H222" s="28" t="s">
        <v>558</v>
      </c>
      <c r="I222" s="3" t="s">
        <v>561</v>
      </c>
      <c r="J222" s="28" t="s">
        <v>636</v>
      </c>
      <c r="K222" s="5" t="s">
        <v>62</v>
      </c>
      <c r="L222" s="3" t="s">
        <v>63</v>
      </c>
      <c r="M222" s="3" t="s">
        <v>64</v>
      </c>
      <c r="N222" s="3" t="s">
        <v>332</v>
      </c>
      <c r="O222" s="3" t="s">
        <v>146</v>
      </c>
      <c r="P222" s="3" t="s">
        <v>345</v>
      </c>
      <c r="Q222" s="5" t="s">
        <v>152</v>
      </c>
      <c r="R222" s="36">
        <v>452400017</v>
      </c>
      <c r="S222" s="24">
        <v>730704</v>
      </c>
      <c r="T222" s="7">
        <v>0</v>
      </c>
      <c r="U222" s="7">
        <v>3500</v>
      </c>
      <c r="V222" s="7">
        <v>3500</v>
      </c>
      <c r="W222" s="7">
        <v>3500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Y222" s="52">
        <f>+AV222+AT222+AR222+AP222+AN222+AL222+AJ222+AH222+AF222+AD222+AB222+Z222</f>
        <v>0</v>
      </c>
      <c r="AZ222" s="52">
        <f>+AW222+AU222+AS222+AQ222+AO222+AM222+AK222+AI222+AG222+AE222+AC222+AA222</f>
        <v>0</v>
      </c>
      <c r="BA222" s="52">
        <f t="shared" si="4"/>
        <v>0</v>
      </c>
      <c r="BB222" s="52">
        <f>+AY222-T222</f>
        <v>0</v>
      </c>
    </row>
    <row r="223" spans="1:54" s="48" customFormat="1" ht="72" customHeight="1" x14ac:dyDescent="0.3">
      <c r="A223" s="2" t="s">
        <v>25</v>
      </c>
      <c r="B223" s="3" t="s">
        <v>402</v>
      </c>
      <c r="C223" s="3" t="s">
        <v>556</v>
      </c>
      <c r="D223" s="3" t="s">
        <v>720</v>
      </c>
      <c r="E223" s="3" t="s">
        <v>438</v>
      </c>
      <c r="F223" s="30">
        <v>1</v>
      </c>
      <c r="G223" s="3" t="s">
        <v>330</v>
      </c>
      <c r="H223" s="28" t="s">
        <v>558</v>
      </c>
      <c r="I223" s="3" t="s">
        <v>561</v>
      </c>
      <c r="J223" s="28" t="s">
        <v>637</v>
      </c>
      <c r="K223" s="5" t="s">
        <v>62</v>
      </c>
      <c r="L223" s="3" t="s">
        <v>63</v>
      </c>
      <c r="M223" s="3" t="s">
        <v>64</v>
      </c>
      <c r="N223" s="3" t="s">
        <v>332</v>
      </c>
      <c r="O223" s="3" t="s">
        <v>146</v>
      </c>
      <c r="P223" s="3" t="s">
        <v>346</v>
      </c>
      <c r="Q223" s="5" t="s">
        <v>152</v>
      </c>
      <c r="R223" s="36">
        <v>483231018</v>
      </c>
      <c r="S223" s="24">
        <v>840104</v>
      </c>
      <c r="T223" s="7">
        <v>24640.000000000004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24640.000000000004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24640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Y223" s="52">
        <f>+AV223+AT223+AR223+AP223+AN223+AL223+AJ223+AH223+AF223+AD223+AB223+Z223</f>
        <v>24640.000000000004</v>
      </c>
      <c r="AZ223" s="52">
        <f>+AW223+AU223+AS223+AQ223+AO223+AM223+AK223+AI223+AG223+AE223+AC223+AA223</f>
        <v>24640</v>
      </c>
      <c r="BA223" s="52">
        <f t="shared" si="4"/>
        <v>0</v>
      </c>
      <c r="BB223" s="52">
        <f>+AY223-T223</f>
        <v>0</v>
      </c>
    </row>
    <row r="224" spans="1:54" s="48" customFormat="1" ht="72" customHeight="1" x14ac:dyDescent="0.3">
      <c r="A224" s="2" t="s">
        <v>25</v>
      </c>
      <c r="B224" s="3" t="s">
        <v>402</v>
      </c>
      <c r="C224" s="3" t="s">
        <v>556</v>
      </c>
      <c r="D224" s="3" t="s">
        <v>720</v>
      </c>
      <c r="E224" s="3" t="s">
        <v>438</v>
      </c>
      <c r="F224" s="30">
        <v>1</v>
      </c>
      <c r="G224" s="3" t="s">
        <v>330</v>
      </c>
      <c r="H224" s="28" t="s">
        <v>558</v>
      </c>
      <c r="I224" s="3" t="s">
        <v>561</v>
      </c>
      <c r="J224" s="28" t="s">
        <v>638</v>
      </c>
      <c r="K224" s="5" t="s">
        <v>62</v>
      </c>
      <c r="L224" s="3" t="s">
        <v>63</v>
      </c>
      <c r="M224" s="3" t="s">
        <v>64</v>
      </c>
      <c r="N224" s="3" t="s">
        <v>332</v>
      </c>
      <c r="O224" s="3" t="s">
        <v>146</v>
      </c>
      <c r="P224" s="3" t="s">
        <v>347</v>
      </c>
      <c r="Q224" s="5" t="s">
        <v>152</v>
      </c>
      <c r="R224" s="36">
        <v>439130111</v>
      </c>
      <c r="S224" s="24">
        <v>840104</v>
      </c>
      <c r="T224" s="7">
        <v>37520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37520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37520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Y224" s="52">
        <f>+AV224+AT224+AR224+AP224+AN224+AL224+AJ224+AH224+AF224+AD224+AB224+Z224</f>
        <v>37520</v>
      </c>
      <c r="AZ224" s="52">
        <f>+AW224+AU224+AS224+AQ224+AO224+AM224+AK224+AI224+AG224+AE224+AC224+AA224</f>
        <v>37520</v>
      </c>
      <c r="BA224" s="52">
        <f t="shared" si="4"/>
        <v>0</v>
      </c>
      <c r="BB224" s="52">
        <f>+AY224-T224</f>
        <v>0</v>
      </c>
    </row>
    <row r="225" spans="1:54" s="48" customFormat="1" ht="72" customHeight="1" x14ac:dyDescent="0.3">
      <c r="A225" s="2" t="s">
        <v>25</v>
      </c>
      <c r="B225" s="3" t="s">
        <v>402</v>
      </c>
      <c r="C225" s="3" t="s">
        <v>556</v>
      </c>
      <c r="D225" s="3" t="s">
        <v>720</v>
      </c>
      <c r="E225" s="3" t="s">
        <v>438</v>
      </c>
      <c r="F225" s="30">
        <v>1</v>
      </c>
      <c r="G225" s="3" t="s">
        <v>330</v>
      </c>
      <c r="H225" s="28" t="s">
        <v>558</v>
      </c>
      <c r="I225" s="3" t="s">
        <v>561</v>
      </c>
      <c r="J225" s="28" t="s">
        <v>355</v>
      </c>
      <c r="K225" s="5" t="s">
        <v>62</v>
      </c>
      <c r="L225" s="3" t="s">
        <v>63</v>
      </c>
      <c r="M225" s="3" t="s">
        <v>64</v>
      </c>
      <c r="N225" s="3" t="s">
        <v>332</v>
      </c>
      <c r="O225" s="3" t="s">
        <v>146</v>
      </c>
      <c r="P225" s="3" t="s">
        <v>348</v>
      </c>
      <c r="Q225" s="5" t="s">
        <v>152</v>
      </c>
      <c r="R225" s="36">
        <v>452900019</v>
      </c>
      <c r="S225" s="24">
        <v>840104</v>
      </c>
      <c r="T225" s="7">
        <v>48160.000000000007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48160.000000000007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48160.000000000007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7">
        <v>0</v>
      </c>
      <c r="AV225" s="7">
        <v>0</v>
      </c>
      <c r="AW225" s="7">
        <v>0</v>
      </c>
      <c r="AY225" s="52">
        <f>+AV225+AT225+AR225+AP225+AN225+AL225+AJ225+AH225+AF225+AD225+AB225+Z225</f>
        <v>48160.000000000007</v>
      </c>
      <c r="AZ225" s="52">
        <f>+AW225+AU225+AS225+AQ225+AO225+AM225+AK225+AI225+AG225+AE225+AC225+AA225</f>
        <v>48160.000000000007</v>
      </c>
      <c r="BA225" s="52">
        <f t="shared" si="4"/>
        <v>0</v>
      </c>
      <c r="BB225" s="52">
        <f>+AY225-T225</f>
        <v>0</v>
      </c>
    </row>
    <row r="226" spans="1:54" s="48" customFormat="1" ht="72" customHeight="1" x14ac:dyDescent="0.3">
      <c r="A226" s="2" t="s">
        <v>25</v>
      </c>
      <c r="B226" s="3" t="s">
        <v>402</v>
      </c>
      <c r="C226" s="3" t="s">
        <v>556</v>
      </c>
      <c r="D226" s="3" t="s">
        <v>720</v>
      </c>
      <c r="E226" s="3" t="s">
        <v>438</v>
      </c>
      <c r="F226" s="30">
        <v>1</v>
      </c>
      <c r="G226" s="3" t="s">
        <v>330</v>
      </c>
      <c r="H226" s="28" t="s">
        <v>558</v>
      </c>
      <c r="I226" s="3" t="s">
        <v>561</v>
      </c>
      <c r="J226" s="28" t="s">
        <v>355</v>
      </c>
      <c r="K226" s="5" t="s">
        <v>62</v>
      </c>
      <c r="L226" s="3" t="s">
        <v>63</v>
      </c>
      <c r="M226" s="3" t="s">
        <v>64</v>
      </c>
      <c r="N226" s="3" t="s">
        <v>332</v>
      </c>
      <c r="O226" s="3" t="s">
        <v>146</v>
      </c>
      <c r="P226" s="3" t="s">
        <v>348</v>
      </c>
      <c r="Q226" s="5" t="s">
        <v>152</v>
      </c>
      <c r="R226" s="36">
        <v>452900019</v>
      </c>
      <c r="S226" s="24">
        <v>730704</v>
      </c>
      <c r="T226" s="7">
        <v>0</v>
      </c>
      <c r="U226" s="7">
        <v>500</v>
      </c>
      <c r="V226" s="7">
        <v>500</v>
      </c>
      <c r="W226" s="7">
        <v>500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7">
        <v>0</v>
      </c>
      <c r="AV226" s="7">
        <v>0</v>
      </c>
      <c r="AW226" s="7">
        <v>0</v>
      </c>
      <c r="AY226" s="52">
        <f>+AV226+AT226+AR226+AP226+AN226+AL226+AJ226+AH226+AF226+AD226+AB226+Z226</f>
        <v>0</v>
      </c>
      <c r="AZ226" s="52">
        <f>+AW226+AU226+AS226+AQ226+AO226+AM226+AK226+AI226+AG226+AE226+AC226+AA226</f>
        <v>0</v>
      </c>
      <c r="BA226" s="52">
        <f t="shared" si="4"/>
        <v>0</v>
      </c>
      <c r="BB226" s="52">
        <f>+AY226-T226</f>
        <v>0</v>
      </c>
    </row>
    <row r="227" spans="1:54" s="48" customFormat="1" ht="72" customHeight="1" x14ac:dyDescent="0.3">
      <c r="A227" s="2" t="s">
        <v>25</v>
      </c>
      <c r="B227" s="3" t="s">
        <v>402</v>
      </c>
      <c r="C227" s="3" t="s">
        <v>556</v>
      </c>
      <c r="D227" s="3" t="s">
        <v>720</v>
      </c>
      <c r="E227" s="3" t="s">
        <v>438</v>
      </c>
      <c r="F227" s="30">
        <v>1</v>
      </c>
      <c r="G227" s="3" t="s">
        <v>330</v>
      </c>
      <c r="H227" s="28" t="s">
        <v>558</v>
      </c>
      <c r="I227" s="3" t="s">
        <v>561</v>
      </c>
      <c r="J227" s="28" t="s">
        <v>673</v>
      </c>
      <c r="K227" s="5" t="s">
        <v>62</v>
      </c>
      <c r="L227" s="3" t="s">
        <v>63</v>
      </c>
      <c r="M227" s="3" t="s">
        <v>64</v>
      </c>
      <c r="N227" s="3" t="s">
        <v>332</v>
      </c>
      <c r="O227" s="3" t="s">
        <v>146</v>
      </c>
      <c r="P227" s="3" t="s">
        <v>349</v>
      </c>
      <c r="Q227" s="5" t="s">
        <v>152</v>
      </c>
      <c r="R227" s="36">
        <v>452300064</v>
      </c>
      <c r="S227" s="24">
        <v>840104</v>
      </c>
      <c r="T227" s="7">
        <v>7500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7500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7500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7">
        <v>0</v>
      </c>
      <c r="AV227" s="7">
        <v>0</v>
      </c>
      <c r="AW227" s="7">
        <v>0</v>
      </c>
      <c r="AY227" s="52">
        <f>+AV227+AT227+AR227+AP227+AN227+AL227+AJ227+AH227+AF227+AD227+AB227+Z227</f>
        <v>7500</v>
      </c>
      <c r="AZ227" s="52">
        <f>+AW227+AU227+AS227+AQ227+AO227+AM227+AK227+AI227+AG227+AE227+AC227+AA227</f>
        <v>7500</v>
      </c>
      <c r="BA227" s="52">
        <f t="shared" si="4"/>
        <v>0</v>
      </c>
      <c r="BB227" s="52">
        <f>+AY227-T227</f>
        <v>0</v>
      </c>
    </row>
    <row r="228" spans="1:54" s="48" customFormat="1" ht="72" customHeight="1" x14ac:dyDescent="0.3">
      <c r="A228" s="2" t="s">
        <v>25</v>
      </c>
      <c r="B228" s="3" t="s">
        <v>402</v>
      </c>
      <c r="C228" s="3" t="s">
        <v>556</v>
      </c>
      <c r="D228" s="3" t="s">
        <v>720</v>
      </c>
      <c r="E228" s="3" t="s">
        <v>438</v>
      </c>
      <c r="F228" s="30">
        <v>1</v>
      </c>
      <c r="G228" s="3" t="s">
        <v>330</v>
      </c>
      <c r="H228" s="28" t="s">
        <v>558</v>
      </c>
      <c r="I228" s="3" t="s">
        <v>561</v>
      </c>
      <c r="J228" s="28" t="s">
        <v>672</v>
      </c>
      <c r="K228" s="5" t="s">
        <v>62</v>
      </c>
      <c r="L228" s="3" t="s">
        <v>63</v>
      </c>
      <c r="M228" s="3" t="s">
        <v>64</v>
      </c>
      <c r="N228" s="3" t="s">
        <v>332</v>
      </c>
      <c r="O228" s="3" t="s">
        <v>146</v>
      </c>
      <c r="P228" s="3" t="s">
        <v>350</v>
      </c>
      <c r="Q228" s="5" t="s">
        <v>152</v>
      </c>
      <c r="R228" s="36">
        <v>512900021</v>
      </c>
      <c r="S228" s="24">
        <v>840107</v>
      </c>
      <c r="T228" s="7">
        <v>80000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80000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80000</v>
      </c>
      <c r="AT228" s="7">
        <v>0</v>
      </c>
      <c r="AU228" s="7">
        <v>0</v>
      </c>
      <c r="AV228" s="7">
        <v>0</v>
      </c>
      <c r="AW228" s="7">
        <v>0</v>
      </c>
      <c r="AY228" s="52">
        <f>+AV228+AT228+AR228+AP228+AN228+AL228+AJ228+AH228+AF228+AD228+AB228+Z228</f>
        <v>80000</v>
      </c>
      <c r="AZ228" s="52">
        <f>+AW228+AU228+AS228+AQ228+AO228+AM228+AK228+AI228+AG228+AE228+AC228+AA228</f>
        <v>80000</v>
      </c>
      <c r="BA228" s="52">
        <f t="shared" si="4"/>
        <v>0</v>
      </c>
      <c r="BB228" s="52">
        <f>+AY228-T228</f>
        <v>0</v>
      </c>
    </row>
    <row r="229" spans="1:54" s="48" customFormat="1" ht="72" customHeight="1" x14ac:dyDescent="0.3">
      <c r="A229" s="2" t="s">
        <v>25</v>
      </c>
      <c r="B229" s="3" t="s">
        <v>402</v>
      </c>
      <c r="C229" s="3" t="s">
        <v>556</v>
      </c>
      <c r="D229" s="3" t="s">
        <v>720</v>
      </c>
      <c r="E229" s="3" t="s">
        <v>438</v>
      </c>
      <c r="F229" s="30">
        <v>1</v>
      </c>
      <c r="G229" s="3" t="s">
        <v>330</v>
      </c>
      <c r="H229" s="28" t="s">
        <v>558</v>
      </c>
      <c r="I229" s="3" t="s">
        <v>561</v>
      </c>
      <c r="J229" s="28" t="s">
        <v>356</v>
      </c>
      <c r="K229" s="5" t="s">
        <v>62</v>
      </c>
      <c r="L229" s="3" t="s">
        <v>63</v>
      </c>
      <c r="M229" s="3" t="s">
        <v>64</v>
      </c>
      <c r="N229" s="3" t="s">
        <v>332</v>
      </c>
      <c r="O229" s="3" t="s">
        <v>146</v>
      </c>
      <c r="P229" s="3" t="s">
        <v>351</v>
      </c>
      <c r="Q229" s="5" t="s">
        <v>152</v>
      </c>
      <c r="R229" s="24"/>
      <c r="S229" s="24">
        <v>840104</v>
      </c>
      <c r="T229" s="7">
        <v>11340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f>+T229</f>
        <v>11340</v>
      </c>
      <c r="AA229" s="7">
        <v>0</v>
      </c>
      <c r="AB229" s="7">
        <v>0</v>
      </c>
      <c r="AC229" s="7">
        <f>+T229</f>
        <v>11340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52"/>
      <c r="AY229" s="52">
        <f>+AV229+AT229+AR229+AP229+AN229+AL229+AJ229+AH229+AF229+AD229+AB229+Z229</f>
        <v>11340</v>
      </c>
      <c r="AZ229" s="52">
        <f>+AW229+AU229+AS229+AQ229+AO229+AM229+AK229+AI229+AG229+AE229+AC229+AA229</f>
        <v>11340</v>
      </c>
      <c r="BA229" s="52">
        <f t="shared" si="4"/>
        <v>0</v>
      </c>
      <c r="BB229" s="52">
        <f>+AY229-T229</f>
        <v>0</v>
      </c>
    </row>
    <row r="230" spans="1:54" s="48" customFormat="1" ht="60" customHeight="1" x14ac:dyDescent="0.3">
      <c r="A230" s="2" t="s">
        <v>25</v>
      </c>
      <c r="B230" s="3" t="s">
        <v>402</v>
      </c>
      <c r="C230" s="3" t="s">
        <v>441</v>
      </c>
      <c r="D230" s="3" t="s">
        <v>720</v>
      </c>
      <c r="E230" s="3" t="s">
        <v>438</v>
      </c>
      <c r="F230" s="30">
        <v>1</v>
      </c>
      <c r="G230" s="3" t="s">
        <v>330</v>
      </c>
      <c r="H230" s="28" t="s">
        <v>559</v>
      </c>
      <c r="I230" s="3" t="s">
        <v>561</v>
      </c>
      <c r="J230" s="28" t="s">
        <v>731</v>
      </c>
      <c r="K230" s="5" t="s">
        <v>62</v>
      </c>
      <c r="L230" s="3" t="s">
        <v>63</v>
      </c>
      <c r="M230" s="3" t="s">
        <v>64</v>
      </c>
      <c r="N230" s="3" t="s">
        <v>86</v>
      </c>
      <c r="O230" s="3" t="s">
        <v>87</v>
      </c>
      <c r="P230" s="3" t="s">
        <v>722</v>
      </c>
      <c r="Q230" s="5" t="s">
        <v>152</v>
      </c>
      <c r="R230" s="36">
        <v>452200016</v>
      </c>
      <c r="S230" s="24">
        <v>730704</v>
      </c>
      <c r="T230" s="7">
        <v>983</v>
      </c>
      <c r="U230" s="7">
        <v>983</v>
      </c>
      <c r="V230" s="7">
        <v>983</v>
      </c>
      <c r="W230" s="7">
        <v>0</v>
      </c>
      <c r="X230" s="7">
        <v>0</v>
      </c>
      <c r="Y230" s="7">
        <v>0</v>
      </c>
      <c r="Z230" s="7">
        <v>983</v>
      </c>
      <c r="AA230" s="7">
        <v>983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  <c r="AW230" s="7">
        <v>0</v>
      </c>
      <c r="AY230" s="52">
        <f>+AV230+AT230+AR230+AP230+AN230+AL230+AJ230+AH230+AF230+AD230+AB230+Z230</f>
        <v>983</v>
      </c>
      <c r="AZ230" s="52">
        <f>+AW230+AU230+AS230+AQ230+AO230+AM230+AK230+AI230+AG230+AE230+AC230+AA230</f>
        <v>983</v>
      </c>
      <c r="BA230" s="52">
        <f t="shared" si="4"/>
        <v>0</v>
      </c>
      <c r="BB230" s="52">
        <f>+AY230-T230</f>
        <v>0</v>
      </c>
    </row>
    <row r="231" spans="1:54" s="48" customFormat="1" ht="60" customHeight="1" x14ac:dyDescent="0.3">
      <c r="A231" s="2" t="s">
        <v>25</v>
      </c>
      <c r="B231" s="3" t="s">
        <v>402</v>
      </c>
      <c r="C231" s="3" t="s">
        <v>441</v>
      </c>
      <c r="D231" s="3" t="s">
        <v>720</v>
      </c>
      <c r="E231" s="3" t="s">
        <v>438</v>
      </c>
      <c r="F231" s="30">
        <v>1</v>
      </c>
      <c r="G231" s="3" t="s">
        <v>330</v>
      </c>
      <c r="H231" s="28" t="s">
        <v>559</v>
      </c>
      <c r="I231" s="3" t="s">
        <v>561</v>
      </c>
      <c r="J231" s="28" t="s">
        <v>674</v>
      </c>
      <c r="K231" s="5" t="s">
        <v>62</v>
      </c>
      <c r="L231" s="3" t="s">
        <v>63</v>
      </c>
      <c r="M231" s="36" t="s">
        <v>64</v>
      </c>
      <c r="N231" s="3" t="s">
        <v>86</v>
      </c>
      <c r="O231" s="3" t="s">
        <v>87</v>
      </c>
      <c r="P231" s="3" t="s">
        <v>723</v>
      </c>
      <c r="Q231" s="5" t="s">
        <v>152</v>
      </c>
      <c r="R231" s="36">
        <v>452200016</v>
      </c>
      <c r="S231" s="24">
        <v>730704</v>
      </c>
      <c r="T231" s="7">
        <v>3050</v>
      </c>
      <c r="U231" s="7">
        <v>3050</v>
      </c>
      <c r="V231" s="7">
        <v>3050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3050</v>
      </c>
      <c r="AO231" s="7">
        <v>3050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Y231" s="52">
        <f>+AV231+AT231+AR231+AP231+AN231+AL231+AJ231+AH231+AF231+AD231+AB231+Z231</f>
        <v>3050</v>
      </c>
      <c r="AZ231" s="52">
        <f>+AW231+AU231+AS231+AQ231+AO231+AM231+AK231+AI231+AG231+AE231+AC231+AA231</f>
        <v>3050</v>
      </c>
      <c r="BA231" s="52">
        <f t="shared" si="4"/>
        <v>0</v>
      </c>
      <c r="BB231" s="52">
        <f>+AY231-T231</f>
        <v>0</v>
      </c>
    </row>
    <row r="232" spans="1:54" s="48" customFormat="1" ht="72" customHeight="1" x14ac:dyDescent="0.3">
      <c r="A232" s="2" t="s">
        <v>25</v>
      </c>
      <c r="B232" s="3" t="s">
        <v>402</v>
      </c>
      <c r="C232" s="3" t="s">
        <v>556</v>
      </c>
      <c r="D232" s="3" t="s">
        <v>720</v>
      </c>
      <c r="E232" s="3" t="s">
        <v>438</v>
      </c>
      <c r="F232" s="30">
        <v>1</v>
      </c>
      <c r="G232" s="3" t="s">
        <v>330</v>
      </c>
      <c r="H232" s="28" t="s">
        <v>558</v>
      </c>
      <c r="I232" s="3" t="s">
        <v>561</v>
      </c>
      <c r="J232" s="28" t="s">
        <v>357</v>
      </c>
      <c r="K232" s="5" t="s">
        <v>62</v>
      </c>
      <c r="L232" s="3" t="s">
        <v>63</v>
      </c>
      <c r="M232" s="3" t="s">
        <v>64</v>
      </c>
      <c r="N232" s="3" t="s">
        <v>332</v>
      </c>
      <c r="O232" s="3" t="s">
        <v>146</v>
      </c>
      <c r="P232" s="3" t="s">
        <v>352</v>
      </c>
      <c r="Q232" s="5" t="s">
        <v>152</v>
      </c>
      <c r="R232" s="24"/>
      <c r="S232" s="24">
        <v>730704</v>
      </c>
      <c r="T232" s="7">
        <v>0</v>
      </c>
      <c r="U232" s="7">
        <v>1000</v>
      </c>
      <c r="V232" s="7">
        <v>1000</v>
      </c>
      <c r="W232" s="7">
        <v>1000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  <c r="AQ232" s="7">
        <v>0</v>
      </c>
      <c r="AR232" s="7">
        <v>0</v>
      </c>
      <c r="AS232" s="7">
        <v>0</v>
      </c>
      <c r="AT232" s="7">
        <v>0</v>
      </c>
      <c r="AU232" s="7">
        <v>0</v>
      </c>
      <c r="AV232" s="7">
        <v>0</v>
      </c>
      <c r="AW232" s="7">
        <v>0</v>
      </c>
      <c r="AX232" s="52"/>
      <c r="AY232" s="52">
        <f>+AV232+AT232+AR232+AP232+AN232+AL232+AJ232+AH232+AF232+AD232+AB232+Z232</f>
        <v>0</v>
      </c>
      <c r="AZ232" s="52">
        <f>+AW232+AU232+AS232+AQ232+AO232+AM232+AK232+AI232+AG232+AE232+AC232+AA232</f>
        <v>0</v>
      </c>
      <c r="BA232" s="52">
        <f t="shared" si="4"/>
        <v>0</v>
      </c>
      <c r="BB232" s="52">
        <f>+AY232-T232</f>
        <v>0</v>
      </c>
    </row>
    <row r="233" spans="1:54" s="48" customFormat="1" ht="72" customHeight="1" x14ac:dyDescent="0.3">
      <c r="A233" s="2" t="s">
        <v>25</v>
      </c>
      <c r="B233" s="3" t="s">
        <v>402</v>
      </c>
      <c r="C233" s="3" t="s">
        <v>556</v>
      </c>
      <c r="D233" s="3" t="s">
        <v>720</v>
      </c>
      <c r="E233" s="3" t="s">
        <v>438</v>
      </c>
      <c r="F233" s="30">
        <v>1</v>
      </c>
      <c r="G233" s="3" t="s">
        <v>330</v>
      </c>
      <c r="H233" s="28" t="s">
        <v>558</v>
      </c>
      <c r="I233" s="3" t="s">
        <v>561</v>
      </c>
      <c r="J233" s="28" t="s">
        <v>357</v>
      </c>
      <c r="K233" s="5" t="s">
        <v>62</v>
      </c>
      <c r="L233" s="3" t="s">
        <v>63</v>
      </c>
      <c r="M233" s="3" t="s">
        <v>64</v>
      </c>
      <c r="N233" s="3" t="s">
        <v>332</v>
      </c>
      <c r="O233" s="3" t="s">
        <v>146</v>
      </c>
      <c r="P233" s="3" t="s">
        <v>352</v>
      </c>
      <c r="Q233" s="5" t="s">
        <v>152</v>
      </c>
      <c r="R233" s="24"/>
      <c r="S233" s="24">
        <v>730404</v>
      </c>
      <c r="T233" s="7">
        <v>7000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7000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7000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Y233" s="52">
        <f>+AV233+AT233+AR233+AP233+AN233+AL233+AJ233+AH233+AF233+AD233+AB233+Z233</f>
        <v>7000</v>
      </c>
      <c r="AZ233" s="52">
        <f>+AW233+AU233+AS233+AQ233+AO233+AM233+AK233+AI233+AG233+AE233+AC233+AA233</f>
        <v>7000</v>
      </c>
      <c r="BA233" s="52">
        <f t="shared" si="4"/>
        <v>0</v>
      </c>
      <c r="BB233" s="52">
        <f>+AY233-T233</f>
        <v>0</v>
      </c>
    </row>
    <row r="234" spans="1:54" s="48" customFormat="1" ht="72" customHeight="1" x14ac:dyDescent="0.3">
      <c r="A234" s="2" t="s">
        <v>25</v>
      </c>
      <c r="B234" s="3" t="s">
        <v>402</v>
      </c>
      <c r="C234" s="3" t="s">
        <v>556</v>
      </c>
      <c r="D234" s="3" t="s">
        <v>720</v>
      </c>
      <c r="E234" s="3" t="s">
        <v>438</v>
      </c>
      <c r="F234" s="30">
        <v>1</v>
      </c>
      <c r="G234" s="3" t="s">
        <v>330</v>
      </c>
      <c r="H234" s="28" t="s">
        <v>558</v>
      </c>
      <c r="I234" s="3" t="s">
        <v>561</v>
      </c>
      <c r="J234" s="28" t="s">
        <v>357</v>
      </c>
      <c r="K234" s="5" t="s">
        <v>62</v>
      </c>
      <c r="L234" s="3" t="s">
        <v>63</v>
      </c>
      <c r="M234" s="3" t="s">
        <v>64</v>
      </c>
      <c r="N234" s="3" t="s">
        <v>332</v>
      </c>
      <c r="O234" s="3" t="s">
        <v>146</v>
      </c>
      <c r="P234" s="3" t="s">
        <v>352</v>
      </c>
      <c r="Q234" s="5" t="s">
        <v>152</v>
      </c>
      <c r="R234" s="7"/>
      <c r="S234" s="24">
        <v>840111</v>
      </c>
      <c r="T234" s="7">
        <v>22890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22890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22890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0</v>
      </c>
      <c r="AV234" s="7">
        <v>0</v>
      </c>
      <c r="AW234" s="7">
        <v>0</v>
      </c>
      <c r="AY234" s="52">
        <f>+AV234+AT234+AR234+AP234+AN234+AL234+AJ234+AH234+AF234+AD234+AB234+Z234</f>
        <v>22890</v>
      </c>
      <c r="AZ234" s="52">
        <f>+AW234+AU234+AS234+AQ234+AO234+AM234+AK234+AI234+AG234+AE234+AC234+AA234</f>
        <v>22890</v>
      </c>
      <c r="BA234" s="52">
        <f t="shared" si="4"/>
        <v>0</v>
      </c>
      <c r="BB234" s="52">
        <f>+AY234-T234</f>
        <v>0</v>
      </c>
    </row>
    <row r="235" spans="1:54" s="48" customFormat="1" ht="72" customHeight="1" x14ac:dyDescent="0.3">
      <c r="A235" s="2" t="s">
        <v>25</v>
      </c>
      <c r="B235" s="3" t="s">
        <v>402</v>
      </c>
      <c r="C235" s="3" t="s">
        <v>556</v>
      </c>
      <c r="D235" s="3" t="s">
        <v>720</v>
      </c>
      <c r="E235" s="3" t="s">
        <v>438</v>
      </c>
      <c r="F235" s="30">
        <v>1</v>
      </c>
      <c r="G235" s="3" t="s">
        <v>330</v>
      </c>
      <c r="H235" s="28" t="s">
        <v>558</v>
      </c>
      <c r="I235" s="3" t="s">
        <v>561</v>
      </c>
      <c r="J235" s="28" t="s">
        <v>357</v>
      </c>
      <c r="K235" s="5" t="s">
        <v>62</v>
      </c>
      <c r="L235" s="3" t="s">
        <v>63</v>
      </c>
      <c r="M235" s="3" t="s">
        <v>64</v>
      </c>
      <c r="N235" s="3" t="s">
        <v>332</v>
      </c>
      <c r="O235" s="3" t="s">
        <v>146</v>
      </c>
      <c r="P235" s="3" t="s">
        <v>352</v>
      </c>
      <c r="Q235" s="5" t="s">
        <v>152</v>
      </c>
      <c r="R235" s="7"/>
      <c r="S235" s="24">
        <v>840107</v>
      </c>
      <c r="T235" s="7">
        <v>87621.64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87621.64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87621.64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0</v>
      </c>
      <c r="AU235" s="7">
        <v>0</v>
      </c>
      <c r="AV235" s="7">
        <v>0</v>
      </c>
      <c r="AW235" s="7">
        <v>0</v>
      </c>
      <c r="AY235" s="52">
        <f>+AV235+AT235+AR235+AP235+AN235+AL235+AJ235+AH235+AF235+AD235+AB235+Z235</f>
        <v>87621.64</v>
      </c>
      <c r="AZ235" s="52">
        <f>+AW235+AU235+AS235+AQ235+AO235+AM235+AK235+AI235+AG235+AE235+AC235+AA235</f>
        <v>87621.64</v>
      </c>
      <c r="BA235" s="52">
        <f t="shared" si="4"/>
        <v>0</v>
      </c>
      <c r="BB235" s="52">
        <f>+AY235-T235</f>
        <v>0</v>
      </c>
    </row>
    <row r="236" spans="1:54" s="48" customFormat="1" ht="72" customHeight="1" x14ac:dyDescent="0.3">
      <c r="A236" s="2" t="s">
        <v>25</v>
      </c>
      <c r="B236" s="3" t="s">
        <v>402</v>
      </c>
      <c r="C236" s="3" t="s">
        <v>556</v>
      </c>
      <c r="D236" s="3" t="s">
        <v>720</v>
      </c>
      <c r="E236" s="3" t="s">
        <v>438</v>
      </c>
      <c r="F236" s="30">
        <v>1</v>
      </c>
      <c r="G236" s="3" t="s">
        <v>330</v>
      </c>
      <c r="H236" s="28" t="s">
        <v>558</v>
      </c>
      <c r="I236" s="3" t="s">
        <v>561</v>
      </c>
      <c r="J236" s="28" t="s">
        <v>358</v>
      </c>
      <c r="K236" s="5" t="s">
        <v>62</v>
      </c>
      <c r="L236" s="3" t="s">
        <v>63</v>
      </c>
      <c r="M236" s="3" t="s">
        <v>64</v>
      </c>
      <c r="N236" s="3" t="s">
        <v>332</v>
      </c>
      <c r="O236" s="3" t="s">
        <v>146</v>
      </c>
      <c r="P236" s="3" t="s">
        <v>353</v>
      </c>
      <c r="Q236" s="5" t="s">
        <v>152</v>
      </c>
      <c r="R236" s="36"/>
      <c r="S236" s="24">
        <v>840107</v>
      </c>
      <c r="T236" s="7">
        <v>41600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41600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41600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Y236" s="52">
        <f>+AV236+AT236+AR236+AP236+AN236+AL236+AJ236+AH236+AF236+AD236+AB236+Z236</f>
        <v>41600</v>
      </c>
      <c r="AZ236" s="52">
        <f>+AW236+AU236+AS236+AQ236+AO236+AM236+AK236+AI236+AG236+AE236+AC236+AA236</f>
        <v>41600</v>
      </c>
      <c r="BA236" s="52">
        <f t="shared" si="4"/>
        <v>0</v>
      </c>
      <c r="BB236" s="52">
        <f>+AY236-T236</f>
        <v>0</v>
      </c>
    </row>
    <row r="237" spans="1:54" s="48" customFormat="1" ht="72" customHeight="1" x14ac:dyDescent="0.3">
      <c r="A237" s="2" t="s">
        <v>25</v>
      </c>
      <c r="B237" s="3" t="s">
        <v>402</v>
      </c>
      <c r="C237" s="3" t="s">
        <v>556</v>
      </c>
      <c r="D237" s="3" t="s">
        <v>720</v>
      </c>
      <c r="E237" s="3" t="s">
        <v>438</v>
      </c>
      <c r="F237" s="30">
        <v>1</v>
      </c>
      <c r="G237" s="3" t="s">
        <v>330</v>
      </c>
      <c r="H237" s="28" t="s">
        <v>558</v>
      </c>
      <c r="I237" s="3" t="s">
        <v>561</v>
      </c>
      <c r="J237" s="28" t="s">
        <v>358</v>
      </c>
      <c r="K237" s="5" t="s">
        <v>62</v>
      </c>
      <c r="L237" s="3" t="s">
        <v>63</v>
      </c>
      <c r="M237" s="3" t="s">
        <v>64</v>
      </c>
      <c r="N237" s="3" t="s">
        <v>332</v>
      </c>
      <c r="O237" s="3" t="s">
        <v>146</v>
      </c>
      <c r="P237" s="3" t="s">
        <v>353</v>
      </c>
      <c r="Q237" s="5" t="s">
        <v>152</v>
      </c>
      <c r="R237" s="36">
        <v>452300051</v>
      </c>
      <c r="S237" s="24">
        <v>730704</v>
      </c>
      <c r="T237" s="7">
        <v>1500</v>
      </c>
      <c r="U237" s="7">
        <v>1500</v>
      </c>
      <c r="V237" s="7">
        <v>1500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1500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1500</v>
      </c>
      <c r="AY237" s="52">
        <f>+AV237+AT237+AR237+AP237+AN237+AL237+AJ237+AH237+AF237+AD237+AB237+Z237</f>
        <v>1500</v>
      </c>
      <c r="AZ237" s="52">
        <f>+AW237+AU237+AS237+AQ237+AO237+AM237+AK237+AI237+AG237+AE237+AC237+AA237</f>
        <v>1500</v>
      </c>
      <c r="BA237" s="52">
        <f t="shared" si="4"/>
        <v>0</v>
      </c>
      <c r="BB237" s="52">
        <f>+AY237-T237</f>
        <v>0</v>
      </c>
    </row>
    <row r="238" spans="1:54" s="48" customFormat="1" ht="60" customHeight="1" x14ac:dyDescent="0.3">
      <c r="A238" s="2" t="s">
        <v>25</v>
      </c>
      <c r="B238" s="3" t="s">
        <v>402</v>
      </c>
      <c r="C238" s="3" t="s">
        <v>441</v>
      </c>
      <c r="D238" s="3" t="s">
        <v>720</v>
      </c>
      <c r="E238" s="3" t="s">
        <v>438</v>
      </c>
      <c r="F238" s="30">
        <v>1</v>
      </c>
      <c r="G238" s="3" t="s">
        <v>330</v>
      </c>
      <c r="H238" s="28" t="s">
        <v>559</v>
      </c>
      <c r="I238" s="3" t="s">
        <v>561</v>
      </c>
      <c r="J238" s="28" t="s">
        <v>639</v>
      </c>
      <c r="K238" s="5" t="s">
        <v>62</v>
      </c>
      <c r="L238" s="3" t="s">
        <v>63</v>
      </c>
      <c r="M238" s="3" t="s">
        <v>64</v>
      </c>
      <c r="N238" s="3" t="s">
        <v>86</v>
      </c>
      <c r="O238" s="3" t="s">
        <v>87</v>
      </c>
      <c r="P238" s="3" t="s">
        <v>724</v>
      </c>
      <c r="Q238" s="5" t="s">
        <v>152</v>
      </c>
      <c r="R238" s="36"/>
      <c r="S238" s="24">
        <v>730105</v>
      </c>
      <c r="T238" s="7">
        <v>69394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69394</v>
      </c>
      <c r="AA238" s="7">
        <v>0</v>
      </c>
      <c r="AB238" s="7">
        <v>0</v>
      </c>
      <c r="AC238" s="7">
        <v>69394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Y238" s="52">
        <f>+AV238+AT238+AR238+AP238+AN238+AL238+AJ238+AH238+AF238+AD238+AB238+Z238</f>
        <v>69394</v>
      </c>
      <c r="AZ238" s="52">
        <f>+AW238+AU238+AS238+AQ238+AO238+AM238+AK238+AI238+AG238+AE238+AC238+AA238</f>
        <v>69394</v>
      </c>
      <c r="BA238" s="52">
        <f t="shared" si="4"/>
        <v>0</v>
      </c>
      <c r="BB238" s="52">
        <f>+AY238-T238</f>
        <v>0</v>
      </c>
    </row>
    <row r="239" spans="1:54" s="48" customFormat="1" ht="60" customHeight="1" x14ac:dyDescent="0.3">
      <c r="A239" s="2" t="s">
        <v>25</v>
      </c>
      <c r="B239" s="3" t="s">
        <v>402</v>
      </c>
      <c r="C239" s="3" t="s">
        <v>441</v>
      </c>
      <c r="D239" s="3" t="s">
        <v>720</v>
      </c>
      <c r="E239" s="3" t="s">
        <v>438</v>
      </c>
      <c r="F239" s="30">
        <v>1</v>
      </c>
      <c r="G239" s="3" t="s">
        <v>330</v>
      </c>
      <c r="H239" s="28" t="s">
        <v>559</v>
      </c>
      <c r="I239" s="3" t="s">
        <v>561</v>
      </c>
      <c r="J239" s="28" t="s">
        <v>639</v>
      </c>
      <c r="K239" s="5" t="s">
        <v>62</v>
      </c>
      <c r="L239" s="3" t="s">
        <v>63</v>
      </c>
      <c r="M239" s="3" t="s">
        <v>64</v>
      </c>
      <c r="N239" s="3" t="s">
        <v>86</v>
      </c>
      <c r="O239" s="3" t="s">
        <v>87</v>
      </c>
      <c r="P239" s="3" t="s">
        <v>724</v>
      </c>
      <c r="Q239" s="5" t="s">
        <v>152</v>
      </c>
      <c r="R239" s="36"/>
      <c r="S239" s="24">
        <v>840104</v>
      </c>
      <c r="T239" s="7">
        <v>22811.25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22811.25</v>
      </c>
      <c r="AA239" s="7">
        <v>0</v>
      </c>
      <c r="AB239" s="7">
        <v>0</v>
      </c>
      <c r="AC239" s="7">
        <v>22811.25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0</v>
      </c>
      <c r="AT239" s="7">
        <v>0</v>
      </c>
      <c r="AU239" s="7">
        <v>0</v>
      </c>
      <c r="AV239" s="7">
        <v>0</v>
      </c>
      <c r="AW239" s="7">
        <v>0</v>
      </c>
      <c r="AY239" s="52">
        <f>+AV239+AT239+AR239+AP239+AN239+AL239+AJ239+AH239+AF239+AD239+AB239+Z239</f>
        <v>22811.25</v>
      </c>
      <c r="AZ239" s="52">
        <f>+AW239+AU239+AS239+AQ239+AO239+AM239+AK239+AI239+AG239+AE239+AC239+AA239</f>
        <v>22811.25</v>
      </c>
      <c r="BA239" s="52">
        <f t="shared" si="4"/>
        <v>0</v>
      </c>
      <c r="BB239" s="52">
        <f>+AY239-T239</f>
        <v>0</v>
      </c>
    </row>
    <row r="240" spans="1:54" s="48" customFormat="1" ht="60" customHeight="1" x14ac:dyDescent="0.3">
      <c r="A240" s="2" t="s">
        <v>25</v>
      </c>
      <c r="B240" s="3" t="s">
        <v>402</v>
      </c>
      <c r="C240" s="3" t="s">
        <v>441</v>
      </c>
      <c r="D240" s="3" t="s">
        <v>720</v>
      </c>
      <c r="E240" s="3" t="s">
        <v>438</v>
      </c>
      <c r="F240" s="30">
        <v>1</v>
      </c>
      <c r="G240" s="3" t="s">
        <v>330</v>
      </c>
      <c r="H240" s="28" t="s">
        <v>559</v>
      </c>
      <c r="I240" s="3" t="s">
        <v>561</v>
      </c>
      <c r="J240" s="28" t="s">
        <v>359</v>
      </c>
      <c r="K240" s="5" t="s">
        <v>62</v>
      </c>
      <c r="L240" s="3" t="s">
        <v>63</v>
      </c>
      <c r="M240" s="3" t="s">
        <v>64</v>
      </c>
      <c r="N240" s="3" t="s">
        <v>86</v>
      </c>
      <c r="O240" s="3" t="s">
        <v>87</v>
      </c>
      <c r="P240" s="3" t="s">
        <v>725</v>
      </c>
      <c r="Q240" s="5" t="s">
        <v>152</v>
      </c>
      <c r="R240" s="36">
        <v>452300064</v>
      </c>
      <c r="S240" s="24">
        <v>840107</v>
      </c>
      <c r="T240" s="7">
        <v>91605.25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f>+T240</f>
        <v>91605.25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f>+Z240</f>
        <v>91605.25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Y240" s="52">
        <f>+AV240+AT240+AR240+AP240+AN240+AL240+AJ240+AH240+AF240+AD240+AB240+Z240</f>
        <v>91605.25</v>
      </c>
      <c r="AZ240" s="52">
        <f>+AW240+AU240+AS240+AQ240+AO240+AM240+AK240+AI240+AG240+AE240+AC240+AA240</f>
        <v>91605.25</v>
      </c>
      <c r="BA240" s="52">
        <f t="shared" si="4"/>
        <v>0</v>
      </c>
      <c r="BB240" s="52">
        <f>+AY240-T240</f>
        <v>0</v>
      </c>
    </row>
    <row r="241" spans="1:54" s="48" customFormat="1" ht="60" customHeight="1" x14ac:dyDescent="0.3">
      <c r="A241" s="2" t="s">
        <v>25</v>
      </c>
      <c r="B241" s="3" t="s">
        <v>402</v>
      </c>
      <c r="C241" s="3" t="s">
        <v>441</v>
      </c>
      <c r="D241" s="3" t="s">
        <v>720</v>
      </c>
      <c r="E241" s="3" t="s">
        <v>438</v>
      </c>
      <c r="F241" s="30">
        <v>1</v>
      </c>
      <c r="G241" s="3" t="s">
        <v>330</v>
      </c>
      <c r="H241" s="28" t="s">
        <v>559</v>
      </c>
      <c r="I241" s="3" t="s">
        <v>561</v>
      </c>
      <c r="J241" s="28" t="s">
        <v>359</v>
      </c>
      <c r="K241" s="5" t="s">
        <v>62</v>
      </c>
      <c r="L241" s="3" t="s">
        <v>63</v>
      </c>
      <c r="M241" s="3" t="s">
        <v>64</v>
      </c>
      <c r="N241" s="3" t="s">
        <v>86</v>
      </c>
      <c r="O241" s="3" t="s">
        <v>87</v>
      </c>
      <c r="P241" s="3" t="s">
        <v>725</v>
      </c>
      <c r="Q241" s="5" t="s">
        <v>152</v>
      </c>
      <c r="R241" s="36">
        <v>452300064</v>
      </c>
      <c r="S241" s="24">
        <v>730704</v>
      </c>
      <c r="T241" s="7">
        <v>345</v>
      </c>
      <c r="U241" s="7">
        <v>345</v>
      </c>
      <c r="V241" s="7">
        <v>345</v>
      </c>
      <c r="W241" s="7">
        <v>345</v>
      </c>
      <c r="X241" s="7">
        <v>0</v>
      </c>
      <c r="Y241" s="7">
        <v>0</v>
      </c>
      <c r="Z241" s="7">
        <v>345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345</v>
      </c>
      <c r="AY241" s="52">
        <f>+AV241+AT241+AR241+AP241+AN241+AL241+AJ241+AH241+AF241+AD241+AB241+Z241</f>
        <v>345</v>
      </c>
      <c r="AZ241" s="52">
        <f>+AW241+AU241+AS241+AQ241+AO241+AM241+AK241+AI241+AG241+AE241+AC241+AA241</f>
        <v>345</v>
      </c>
      <c r="BA241" s="52">
        <f t="shared" si="4"/>
        <v>0</v>
      </c>
      <c r="BB241" s="52">
        <f>+AY241-T241</f>
        <v>0</v>
      </c>
    </row>
    <row r="242" spans="1:54" s="48" customFormat="1" ht="60" customHeight="1" x14ac:dyDescent="0.3">
      <c r="A242" s="2" t="s">
        <v>25</v>
      </c>
      <c r="B242" s="3" t="s">
        <v>402</v>
      </c>
      <c r="C242" s="3" t="s">
        <v>441</v>
      </c>
      <c r="D242" s="3" t="s">
        <v>720</v>
      </c>
      <c r="E242" s="3" t="s">
        <v>438</v>
      </c>
      <c r="F242" s="30">
        <v>1</v>
      </c>
      <c r="G242" s="3" t="s">
        <v>330</v>
      </c>
      <c r="H242" s="28" t="s">
        <v>559</v>
      </c>
      <c r="I242" s="3" t="s">
        <v>561</v>
      </c>
      <c r="J242" s="28" t="s">
        <v>360</v>
      </c>
      <c r="K242" s="5" t="s">
        <v>62</v>
      </c>
      <c r="L242" s="3" t="s">
        <v>63</v>
      </c>
      <c r="M242" s="3" t="s">
        <v>64</v>
      </c>
      <c r="N242" s="3" t="s">
        <v>86</v>
      </c>
      <c r="O242" s="3" t="s">
        <v>87</v>
      </c>
      <c r="P242" s="3" t="s">
        <v>726</v>
      </c>
      <c r="Q242" s="5" t="s">
        <v>152</v>
      </c>
      <c r="R242" s="36">
        <v>452300044</v>
      </c>
      <c r="S242" s="24">
        <v>730704</v>
      </c>
      <c r="T242" s="7">
        <v>0</v>
      </c>
      <c r="U242" s="7">
        <v>198.65</v>
      </c>
      <c r="V242" s="7">
        <v>198.65</v>
      </c>
      <c r="W242" s="7">
        <v>198.65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  <c r="AW242" s="7">
        <v>0</v>
      </c>
      <c r="AY242" s="52">
        <f>+AV242+AT242+AR242+AP242+AN242+AL242+AJ242+AH242+AF242+AD242+AB242+Z242</f>
        <v>0</v>
      </c>
      <c r="AZ242" s="52">
        <f>+AW242+AU242+AS242+AQ242+AO242+AM242+AK242+AI242+AG242+AE242+AC242+AA242</f>
        <v>0</v>
      </c>
      <c r="BA242" s="52">
        <f t="shared" si="4"/>
        <v>0</v>
      </c>
      <c r="BB242" s="52">
        <f>+AY242-T242</f>
        <v>0</v>
      </c>
    </row>
    <row r="243" spans="1:54" s="48" customFormat="1" ht="60" customHeight="1" x14ac:dyDescent="0.3">
      <c r="A243" s="2" t="s">
        <v>25</v>
      </c>
      <c r="B243" s="3" t="s">
        <v>402</v>
      </c>
      <c r="C243" s="3" t="s">
        <v>441</v>
      </c>
      <c r="D243" s="3" t="s">
        <v>720</v>
      </c>
      <c r="E243" s="3" t="s">
        <v>438</v>
      </c>
      <c r="F243" s="30">
        <v>1</v>
      </c>
      <c r="G243" s="3" t="s">
        <v>330</v>
      </c>
      <c r="H243" s="28" t="s">
        <v>559</v>
      </c>
      <c r="I243" s="3" t="s">
        <v>561</v>
      </c>
      <c r="J243" s="28" t="s">
        <v>640</v>
      </c>
      <c r="K243" s="5" t="s">
        <v>62</v>
      </c>
      <c r="L243" s="3" t="s">
        <v>63</v>
      </c>
      <c r="M243" s="3" t="s">
        <v>64</v>
      </c>
      <c r="N243" s="3" t="s">
        <v>86</v>
      </c>
      <c r="O243" s="3" t="s">
        <v>87</v>
      </c>
      <c r="P243" s="3" t="s">
        <v>727</v>
      </c>
      <c r="Q243" s="5" t="s">
        <v>152</v>
      </c>
      <c r="R243" s="36">
        <v>473130016</v>
      </c>
      <c r="S243" s="24">
        <v>730704</v>
      </c>
      <c r="T243" s="7">
        <v>3964.13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3964.13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3964.13</v>
      </c>
      <c r="AV243" s="7">
        <v>0</v>
      </c>
      <c r="AW243" s="7">
        <v>0</v>
      </c>
      <c r="AY243" s="52">
        <f>+AV243+AT243+AR243+AP243+AN243+AL243+AJ243+AH243+AF243+AD243+AB243+Z243</f>
        <v>3964.13</v>
      </c>
      <c r="AZ243" s="52">
        <f>+AW243+AU243+AS243+AQ243+AO243+AM243+AK243+AI243+AG243+AE243+AC243+AA243</f>
        <v>3964.13</v>
      </c>
      <c r="BA243" s="52">
        <f t="shared" si="4"/>
        <v>0</v>
      </c>
      <c r="BB243" s="52">
        <f>+AY243-T243</f>
        <v>0</v>
      </c>
    </row>
    <row r="244" spans="1:54" s="48" customFormat="1" ht="60" customHeight="1" x14ac:dyDescent="0.3">
      <c r="A244" s="2" t="s">
        <v>25</v>
      </c>
      <c r="B244" s="3" t="s">
        <v>402</v>
      </c>
      <c r="C244" s="3" t="s">
        <v>441</v>
      </c>
      <c r="D244" s="3" t="s">
        <v>720</v>
      </c>
      <c r="E244" s="3" t="s">
        <v>438</v>
      </c>
      <c r="F244" s="30">
        <v>1</v>
      </c>
      <c r="G244" s="3" t="s">
        <v>330</v>
      </c>
      <c r="H244" s="28" t="s">
        <v>559</v>
      </c>
      <c r="I244" s="3" t="s">
        <v>561</v>
      </c>
      <c r="J244" s="28" t="s">
        <v>641</v>
      </c>
      <c r="K244" s="5" t="s">
        <v>62</v>
      </c>
      <c r="L244" s="3" t="s">
        <v>63</v>
      </c>
      <c r="M244" s="3" t="s">
        <v>64</v>
      </c>
      <c r="N244" s="3" t="s">
        <v>86</v>
      </c>
      <c r="O244" s="3" t="s">
        <v>87</v>
      </c>
      <c r="P244" s="3" t="s">
        <v>728</v>
      </c>
      <c r="Q244" s="5" t="s">
        <v>152</v>
      </c>
      <c r="R244" s="36">
        <v>472110214</v>
      </c>
      <c r="S244" s="24">
        <v>730402</v>
      </c>
      <c r="T244" s="7">
        <v>25237.13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25237.13</v>
      </c>
      <c r="AA244" s="7">
        <v>0</v>
      </c>
      <c r="AB244" s="7">
        <v>0</v>
      </c>
      <c r="AC244" s="7">
        <v>25237.13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  <c r="AW244" s="7">
        <v>0</v>
      </c>
      <c r="AY244" s="52">
        <f>+AV244+AT244+AR244+AP244+AN244+AL244+AJ244+AH244+AF244+AD244+AB244+Z244</f>
        <v>25237.13</v>
      </c>
      <c r="AZ244" s="52">
        <f>+AW244+AU244+AS244+AQ244+AO244+AM244+AK244+AI244+AG244+AE244+AC244+AA244</f>
        <v>25237.13</v>
      </c>
      <c r="BA244" s="52">
        <f t="shared" si="4"/>
        <v>0</v>
      </c>
      <c r="BB244" s="52">
        <f>+AY244-T244</f>
        <v>0</v>
      </c>
    </row>
    <row r="245" spans="1:54" s="48" customFormat="1" ht="60" customHeight="1" x14ac:dyDescent="0.3">
      <c r="A245" s="2" t="s">
        <v>25</v>
      </c>
      <c r="B245" s="3" t="s">
        <v>402</v>
      </c>
      <c r="C245" s="3" t="s">
        <v>441</v>
      </c>
      <c r="D245" s="3" t="s">
        <v>720</v>
      </c>
      <c r="E245" s="3" t="s">
        <v>438</v>
      </c>
      <c r="F245" s="30">
        <v>1</v>
      </c>
      <c r="G245" s="3" t="s">
        <v>330</v>
      </c>
      <c r="H245" s="28" t="s">
        <v>559</v>
      </c>
      <c r="I245" s="3" t="s">
        <v>561</v>
      </c>
      <c r="J245" s="28" t="s">
        <v>641</v>
      </c>
      <c r="K245" s="5" t="s">
        <v>62</v>
      </c>
      <c r="L245" s="3" t="s">
        <v>63</v>
      </c>
      <c r="M245" s="3" t="s">
        <v>64</v>
      </c>
      <c r="N245" s="3" t="s">
        <v>86</v>
      </c>
      <c r="O245" s="3" t="s">
        <v>87</v>
      </c>
      <c r="P245" s="3" t="s">
        <v>728</v>
      </c>
      <c r="Q245" s="5" t="s">
        <v>152</v>
      </c>
      <c r="R245" s="36"/>
      <c r="S245" s="24">
        <v>840104</v>
      </c>
      <c r="T245" s="7">
        <v>366528.74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366528.74</v>
      </c>
      <c r="AA245" s="7">
        <v>0</v>
      </c>
      <c r="AB245" s="7">
        <v>0</v>
      </c>
      <c r="AC245" s="7">
        <v>366528.74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7">
        <v>0</v>
      </c>
      <c r="AV245" s="7">
        <v>0</v>
      </c>
      <c r="AW245" s="7">
        <v>0</v>
      </c>
      <c r="AY245" s="52">
        <f>+AV245+AT245+AR245+AP245+AN245+AL245+AJ245+AH245+AF245+AD245+AB245+Z245</f>
        <v>366528.74</v>
      </c>
      <c r="AZ245" s="52">
        <f>+AW245+AU245+AS245+AQ245+AO245+AM245+AK245+AI245+AG245+AE245+AC245+AA245</f>
        <v>366528.74</v>
      </c>
      <c r="BA245" s="52">
        <f t="shared" si="4"/>
        <v>0</v>
      </c>
      <c r="BB245" s="52">
        <f>+AY245-T245</f>
        <v>0</v>
      </c>
    </row>
    <row r="246" spans="1:54" s="48" customFormat="1" ht="60" customHeight="1" x14ac:dyDescent="0.3">
      <c r="A246" s="2" t="s">
        <v>25</v>
      </c>
      <c r="B246" s="3" t="s">
        <v>402</v>
      </c>
      <c r="C246" s="3" t="s">
        <v>441</v>
      </c>
      <c r="D246" s="3" t="s">
        <v>720</v>
      </c>
      <c r="E246" s="3" t="s">
        <v>438</v>
      </c>
      <c r="F246" s="30">
        <v>1</v>
      </c>
      <c r="G246" s="3" t="s">
        <v>330</v>
      </c>
      <c r="H246" s="28" t="s">
        <v>559</v>
      </c>
      <c r="I246" s="3" t="s">
        <v>561</v>
      </c>
      <c r="J246" s="28" t="s">
        <v>641</v>
      </c>
      <c r="K246" s="5" t="s">
        <v>62</v>
      </c>
      <c r="L246" s="3" t="s">
        <v>63</v>
      </c>
      <c r="M246" s="3" t="s">
        <v>64</v>
      </c>
      <c r="N246" s="3" t="s">
        <v>86</v>
      </c>
      <c r="O246" s="3" t="s">
        <v>87</v>
      </c>
      <c r="P246" s="3" t="s">
        <v>728</v>
      </c>
      <c r="Q246" s="5" t="s">
        <v>152</v>
      </c>
      <c r="R246" s="36"/>
      <c r="S246" s="24">
        <v>840111</v>
      </c>
      <c r="T246" s="7">
        <v>22000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22000</v>
      </c>
      <c r="AA246" s="7">
        <v>0</v>
      </c>
      <c r="AB246" s="7">
        <v>0</v>
      </c>
      <c r="AC246" s="7">
        <v>22000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Y246" s="52">
        <f>+AV246+AT246+AR246+AP246+AN246+AL246+AJ246+AH246+AF246+AD246+AB246+Z246</f>
        <v>22000</v>
      </c>
      <c r="AZ246" s="52">
        <f>+AW246+AU246+AS246+AQ246+AO246+AM246+AK246+AI246+AG246+AE246+AC246+AA246</f>
        <v>22000</v>
      </c>
      <c r="BA246" s="52">
        <f t="shared" si="4"/>
        <v>0</v>
      </c>
      <c r="BB246" s="52">
        <f>+AY246-T246</f>
        <v>0</v>
      </c>
    </row>
    <row r="247" spans="1:54" s="48" customFormat="1" ht="60" customHeight="1" x14ac:dyDescent="0.3">
      <c r="A247" s="2" t="s">
        <v>25</v>
      </c>
      <c r="B247" s="3" t="s">
        <v>402</v>
      </c>
      <c r="C247" s="3" t="s">
        <v>441</v>
      </c>
      <c r="D247" s="3" t="s">
        <v>720</v>
      </c>
      <c r="E247" s="3" t="s">
        <v>438</v>
      </c>
      <c r="F247" s="30">
        <v>1</v>
      </c>
      <c r="G247" s="3" t="s">
        <v>330</v>
      </c>
      <c r="H247" s="28" t="s">
        <v>559</v>
      </c>
      <c r="I247" s="3" t="s">
        <v>561</v>
      </c>
      <c r="J247" s="28" t="s">
        <v>642</v>
      </c>
      <c r="K247" s="5" t="s">
        <v>62</v>
      </c>
      <c r="L247" s="3" t="s">
        <v>63</v>
      </c>
      <c r="M247" s="3" t="s">
        <v>64</v>
      </c>
      <c r="N247" s="3" t="s">
        <v>86</v>
      </c>
      <c r="O247" s="3" t="s">
        <v>87</v>
      </c>
      <c r="P247" s="3" t="s">
        <v>728</v>
      </c>
      <c r="Q247" s="5" t="s">
        <v>152</v>
      </c>
      <c r="R247" s="36"/>
      <c r="S247" s="24">
        <v>730704</v>
      </c>
      <c r="T247" s="7">
        <v>0</v>
      </c>
      <c r="U247" s="7">
        <v>1785.71</v>
      </c>
      <c r="V247" s="7">
        <v>1785.71</v>
      </c>
      <c r="W247" s="7">
        <v>1785.71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Y247" s="52">
        <f>+AV247+AT247+AR247+AP247+AN247+AL247+AJ247+AH247+AF247+AD247+AB247+Z247</f>
        <v>0</v>
      </c>
      <c r="AZ247" s="52">
        <f>+AW247+AU247+AS247+AQ247+AO247+AM247+AK247+AI247+AG247+AE247+AC247+AA247</f>
        <v>0</v>
      </c>
      <c r="BA247" s="52">
        <f t="shared" si="4"/>
        <v>0</v>
      </c>
      <c r="BB247" s="52">
        <f>+AY247-T247</f>
        <v>0</v>
      </c>
    </row>
    <row r="248" spans="1:54" s="48" customFormat="1" ht="60" customHeight="1" x14ac:dyDescent="0.3">
      <c r="A248" s="2" t="s">
        <v>25</v>
      </c>
      <c r="B248" s="3" t="s">
        <v>402</v>
      </c>
      <c r="C248" s="3" t="s">
        <v>441</v>
      </c>
      <c r="D248" s="3" t="s">
        <v>720</v>
      </c>
      <c r="E248" s="3" t="s">
        <v>438</v>
      </c>
      <c r="F248" s="30">
        <v>1</v>
      </c>
      <c r="G248" s="3" t="s">
        <v>330</v>
      </c>
      <c r="H248" s="28" t="s">
        <v>559</v>
      </c>
      <c r="I248" s="3" t="s">
        <v>561</v>
      </c>
      <c r="J248" s="28" t="s">
        <v>643</v>
      </c>
      <c r="K248" s="5" t="s">
        <v>62</v>
      </c>
      <c r="L248" s="3" t="s">
        <v>63</v>
      </c>
      <c r="M248" s="3" t="s">
        <v>64</v>
      </c>
      <c r="N248" s="3" t="s">
        <v>86</v>
      </c>
      <c r="O248" s="3" t="s">
        <v>87</v>
      </c>
      <c r="P248" s="3" t="s">
        <v>729</v>
      </c>
      <c r="Q248" s="5" t="s">
        <v>152</v>
      </c>
      <c r="R248" s="36"/>
      <c r="S248" s="24">
        <v>730704</v>
      </c>
      <c r="T248" s="7">
        <v>559.52</v>
      </c>
      <c r="U248" s="7">
        <v>559.52</v>
      </c>
      <c r="V248" s="7">
        <v>559.52</v>
      </c>
      <c r="W248" s="7">
        <v>0</v>
      </c>
      <c r="X248" s="7">
        <v>0</v>
      </c>
      <c r="Y248" s="7">
        <v>0</v>
      </c>
      <c r="Z248" s="7">
        <v>559.52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N248" s="7">
        <v>0</v>
      </c>
      <c r="AO248" s="7">
        <v>0</v>
      </c>
      <c r="AP248" s="7">
        <v>0</v>
      </c>
      <c r="AQ248" s="7">
        <v>0</v>
      </c>
      <c r="AR248" s="7">
        <v>0</v>
      </c>
      <c r="AS248" s="7">
        <v>0</v>
      </c>
      <c r="AT248" s="7">
        <v>0</v>
      </c>
      <c r="AU248" s="7">
        <v>559.52</v>
      </c>
      <c r="AV248" s="7">
        <v>0</v>
      </c>
      <c r="AW248" s="7">
        <v>0</v>
      </c>
      <c r="AY248" s="52">
        <f>+AV248+AT248+AR248+AP248+AN248+AL248+AJ248+AH248+AF248+AD248+AB248+Z248</f>
        <v>559.52</v>
      </c>
      <c r="AZ248" s="52">
        <f>+AW248+AU248+AS248+AQ248+AO248+AM248+AK248+AI248+AG248+AE248+AC248+AA248</f>
        <v>559.52</v>
      </c>
      <c r="BA248" s="52">
        <f t="shared" si="4"/>
        <v>0</v>
      </c>
      <c r="BB248" s="52">
        <f>+AY248-T248</f>
        <v>0</v>
      </c>
    </row>
    <row r="249" spans="1:54" s="48" customFormat="1" ht="60" customHeight="1" x14ac:dyDescent="0.3">
      <c r="A249" s="2" t="s">
        <v>25</v>
      </c>
      <c r="B249" s="3" t="s">
        <v>402</v>
      </c>
      <c r="C249" s="3" t="s">
        <v>441</v>
      </c>
      <c r="D249" s="3" t="s">
        <v>720</v>
      </c>
      <c r="E249" s="3" t="s">
        <v>438</v>
      </c>
      <c r="F249" s="30">
        <v>1</v>
      </c>
      <c r="G249" s="3" t="s">
        <v>330</v>
      </c>
      <c r="H249" s="28" t="s">
        <v>559</v>
      </c>
      <c r="I249" s="3" t="s">
        <v>561</v>
      </c>
      <c r="J249" s="28" t="s">
        <v>644</v>
      </c>
      <c r="K249" s="5" t="s">
        <v>62</v>
      </c>
      <c r="L249" s="3" t="s">
        <v>63</v>
      </c>
      <c r="M249" s="3" t="s">
        <v>64</v>
      </c>
      <c r="N249" s="3" t="s">
        <v>86</v>
      </c>
      <c r="O249" s="3" t="s">
        <v>87</v>
      </c>
      <c r="P249" s="3" t="s">
        <v>730</v>
      </c>
      <c r="Q249" s="5" t="s">
        <v>152</v>
      </c>
      <c r="R249" s="36"/>
      <c r="S249" s="24">
        <v>840107</v>
      </c>
      <c r="T249" s="7">
        <v>31930.78</v>
      </c>
      <c r="U249" s="7"/>
      <c r="V249" s="7"/>
      <c r="W249" s="7"/>
      <c r="X249" s="7"/>
      <c r="Y249" s="7"/>
      <c r="Z249" s="7">
        <v>0</v>
      </c>
      <c r="AA249" s="7">
        <v>0</v>
      </c>
      <c r="AB249" s="7">
        <v>31930.78</v>
      </c>
      <c r="AC249" s="7">
        <v>0</v>
      </c>
      <c r="AD249" s="7">
        <v>0</v>
      </c>
      <c r="AE249" s="7">
        <v>0</v>
      </c>
      <c r="AF249" s="7">
        <v>0</v>
      </c>
      <c r="AG249" s="7">
        <v>31930.78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Y249" s="52">
        <f>+AV249+AT249+AR249+AP249+AN249+AL249+AJ249+AH249+AF249+AD249+AB249+Z249</f>
        <v>31930.78</v>
      </c>
      <c r="AZ249" s="52">
        <f>+AW249+AU249+AS249+AQ249+AO249+AM249+AK249+AI249+AG249+AE249+AC249+AA249</f>
        <v>31930.78</v>
      </c>
      <c r="BA249" s="52">
        <f t="shared" si="4"/>
        <v>0</v>
      </c>
      <c r="BB249" s="52">
        <f>+AY249-T249</f>
        <v>0</v>
      </c>
    </row>
    <row r="250" spans="1:54" s="48" customFormat="1" ht="60" customHeight="1" x14ac:dyDescent="0.3">
      <c r="A250" s="2" t="s">
        <v>25</v>
      </c>
      <c r="B250" s="3" t="s">
        <v>402</v>
      </c>
      <c r="C250" s="3" t="s">
        <v>441</v>
      </c>
      <c r="D250" s="3" t="s">
        <v>720</v>
      </c>
      <c r="E250" s="3" t="s">
        <v>438</v>
      </c>
      <c r="F250" s="30">
        <v>1</v>
      </c>
      <c r="G250" s="3" t="s">
        <v>330</v>
      </c>
      <c r="H250" s="28" t="s">
        <v>559</v>
      </c>
      <c r="I250" s="3" t="s">
        <v>561</v>
      </c>
      <c r="J250" s="28" t="s">
        <v>644</v>
      </c>
      <c r="K250" s="5" t="s">
        <v>62</v>
      </c>
      <c r="L250" s="3" t="s">
        <v>63</v>
      </c>
      <c r="M250" s="3" t="s">
        <v>64</v>
      </c>
      <c r="N250" s="3" t="s">
        <v>86</v>
      </c>
      <c r="O250" s="3" t="s">
        <v>87</v>
      </c>
      <c r="P250" s="3" t="s">
        <v>730</v>
      </c>
      <c r="Q250" s="5" t="s">
        <v>152</v>
      </c>
      <c r="R250" s="36"/>
      <c r="S250" s="24">
        <v>730402</v>
      </c>
      <c r="T250" s="7">
        <v>595.24</v>
      </c>
      <c r="U250" s="7">
        <v>595.24</v>
      </c>
      <c r="V250" s="7">
        <v>595.24</v>
      </c>
      <c r="W250" s="7">
        <v>0</v>
      </c>
      <c r="X250" s="7">
        <v>0</v>
      </c>
      <c r="Y250" s="7">
        <v>0</v>
      </c>
      <c r="Z250" s="7">
        <v>595.24</v>
      </c>
      <c r="AA250" s="7">
        <v>0</v>
      </c>
      <c r="AB250" s="7">
        <v>0</v>
      </c>
      <c r="AC250" s="7">
        <v>0</v>
      </c>
      <c r="AD250" s="7">
        <v>0</v>
      </c>
      <c r="AE250" s="7">
        <v>595.24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7">
        <v>0</v>
      </c>
      <c r="AV250" s="7">
        <v>0</v>
      </c>
      <c r="AW250" s="7">
        <v>0</v>
      </c>
      <c r="AY250" s="52">
        <f>+AV250+AT250+AR250+AP250+AN250+AL250+AJ250+AH250+AF250+AD250+AB250+Z250</f>
        <v>595.24</v>
      </c>
      <c r="AZ250" s="52">
        <f>+AW250+AU250+AS250+AQ250+AO250+AM250+AK250+AI250+AG250+AE250+AC250+AA250</f>
        <v>595.24</v>
      </c>
      <c r="BA250" s="52">
        <f t="shared" si="4"/>
        <v>0</v>
      </c>
      <c r="BB250" s="52">
        <f>+AY250-T250</f>
        <v>0</v>
      </c>
    </row>
    <row r="251" spans="1:54" s="48" customFormat="1" ht="60" customHeight="1" x14ac:dyDescent="0.3">
      <c r="A251" s="2" t="s">
        <v>25</v>
      </c>
      <c r="B251" s="3" t="s">
        <v>402</v>
      </c>
      <c r="C251" s="3" t="s">
        <v>441</v>
      </c>
      <c r="D251" s="3" t="s">
        <v>720</v>
      </c>
      <c r="E251" s="3" t="s">
        <v>438</v>
      </c>
      <c r="F251" s="30">
        <v>1</v>
      </c>
      <c r="G251" s="3" t="s">
        <v>330</v>
      </c>
      <c r="H251" s="28" t="s">
        <v>559</v>
      </c>
      <c r="I251" s="3" t="s">
        <v>561</v>
      </c>
      <c r="J251" s="28" t="s">
        <v>645</v>
      </c>
      <c r="K251" s="5" t="s">
        <v>62</v>
      </c>
      <c r="L251" s="3" t="s">
        <v>63</v>
      </c>
      <c r="M251" s="3" t="s">
        <v>64</v>
      </c>
      <c r="N251" s="3" t="s">
        <v>86</v>
      </c>
      <c r="O251" s="3" t="s">
        <v>87</v>
      </c>
      <c r="P251" s="3" t="s">
        <v>334</v>
      </c>
      <c r="Q251" s="5" t="s">
        <v>152</v>
      </c>
      <c r="R251" s="36"/>
      <c r="S251" s="24">
        <v>840104</v>
      </c>
      <c r="T251" s="7">
        <v>20832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20832</v>
      </c>
      <c r="AA251" s="7">
        <v>0</v>
      </c>
      <c r="AB251" s="7">
        <v>0</v>
      </c>
      <c r="AC251" s="7">
        <v>0</v>
      </c>
      <c r="AD251" s="7">
        <v>0</v>
      </c>
      <c r="AE251" s="7">
        <v>20832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Y251" s="52">
        <f>+AV251+AT251+AR251+AP251+AN251+AL251+AJ251+AH251+AF251+AD251+AB251+Z251</f>
        <v>20832</v>
      </c>
      <c r="AZ251" s="52">
        <f>+AW251+AU251+AS251+AQ251+AO251+AM251+AK251+AI251+AG251+AE251+AC251+AA251</f>
        <v>20832</v>
      </c>
      <c r="BA251" s="52">
        <f t="shared" si="4"/>
        <v>0</v>
      </c>
      <c r="BB251" s="52">
        <f>+AY251-T251</f>
        <v>0</v>
      </c>
    </row>
    <row r="252" spans="1:54" s="48" customFormat="1" ht="60.5" customHeight="1" x14ac:dyDescent="0.3">
      <c r="A252" s="2" t="s">
        <v>25</v>
      </c>
      <c r="B252" s="3" t="s">
        <v>402</v>
      </c>
      <c r="C252" s="3" t="s">
        <v>441</v>
      </c>
      <c r="D252" s="3" t="s">
        <v>720</v>
      </c>
      <c r="E252" s="3" t="s">
        <v>438</v>
      </c>
      <c r="F252" s="30">
        <v>1</v>
      </c>
      <c r="G252" s="3" t="s">
        <v>330</v>
      </c>
      <c r="H252" s="28" t="s">
        <v>559</v>
      </c>
      <c r="I252" s="3" t="s">
        <v>561</v>
      </c>
      <c r="J252" s="28" t="s">
        <v>645</v>
      </c>
      <c r="K252" s="5" t="s">
        <v>62</v>
      </c>
      <c r="L252" s="3" t="s">
        <v>63</v>
      </c>
      <c r="M252" s="3" t="s">
        <v>64</v>
      </c>
      <c r="N252" s="3" t="s">
        <v>86</v>
      </c>
      <c r="O252" s="3" t="s">
        <v>87</v>
      </c>
      <c r="P252" s="3" t="s">
        <v>334</v>
      </c>
      <c r="Q252" s="5" t="s">
        <v>152</v>
      </c>
      <c r="R252" s="36"/>
      <c r="S252" s="24">
        <v>840107</v>
      </c>
      <c r="T252" s="7">
        <v>141676.92000000001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141676.92000000001</v>
      </c>
      <c r="AA252" s="7">
        <v>0</v>
      </c>
      <c r="AB252" s="7">
        <v>0</v>
      </c>
      <c r="AC252" s="7">
        <v>0</v>
      </c>
      <c r="AD252" s="7">
        <v>0</v>
      </c>
      <c r="AE252" s="7">
        <v>141676.92000000001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Y252" s="52">
        <f>+AV252+AT252+AR252+AP252+AN252+AL252+AJ252+AH252+AF252+AD252+AB252+Z252</f>
        <v>141676.92000000001</v>
      </c>
      <c r="AZ252" s="52">
        <f>+AW252+AU252+AS252+AQ252+AO252+AM252+AK252+AI252+AG252+AE252+AC252+AA252</f>
        <v>141676.92000000001</v>
      </c>
      <c r="BA252" s="52">
        <f t="shared" si="4"/>
        <v>0</v>
      </c>
      <c r="BB252" s="52">
        <f>+AY252-T252</f>
        <v>0</v>
      </c>
    </row>
    <row r="253" spans="1:54" s="48" customFormat="1" ht="60.5" customHeight="1" x14ac:dyDescent="0.3">
      <c r="A253" s="2" t="s">
        <v>25</v>
      </c>
      <c r="B253" s="3" t="s">
        <v>402</v>
      </c>
      <c r="C253" s="3" t="s">
        <v>441</v>
      </c>
      <c r="D253" s="3" t="s">
        <v>720</v>
      </c>
      <c r="E253" s="3" t="s">
        <v>438</v>
      </c>
      <c r="F253" s="30">
        <v>1</v>
      </c>
      <c r="G253" s="3" t="s">
        <v>330</v>
      </c>
      <c r="H253" s="28" t="s">
        <v>559</v>
      </c>
      <c r="I253" s="3" t="s">
        <v>561</v>
      </c>
      <c r="J253" s="28" t="s">
        <v>645</v>
      </c>
      <c r="K253" s="5" t="s">
        <v>62</v>
      </c>
      <c r="L253" s="3" t="s">
        <v>63</v>
      </c>
      <c r="M253" s="3" t="s">
        <v>64</v>
      </c>
      <c r="N253" s="3" t="s">
        <v>86</v>
      </c>
      <c r="O253" s="3" t="s">
        <v>87</v>
      </c>
      <c r="P253" s="3" t="s">
        <v>334</v>
      </c>
      <c r="Q253" s="5" t="s">
        <v>152</v>
      </c>
      <c r="R253" s="36"/>
      <c r="S253" s="24">
        <v>730704</v>
      </c>
      <c r="T253" s="7">
        <v>2943.91</v>
      </c>
      <c r="U253" s="7">
        <v>2943.91</v>
      </c>
      <c r="V253" s="7">
        <v>2943.91</v>
      </c>
      <c r="W253" s="7"/>
      <c r="X253" s="7"/>
      <c r="Y253" s="7"/>
      <c r="Z253" s="7">
        <v>2943.91</v>
      </c>
      <c r="AA253" s="7">
        <v>0</v>
      </c>
      <c r="AB253" s="7">
        <v>0</v>
      </c>
      <c r="AC253" s="7">
        <v>0</v>
      </c>
      <c r="AD253" s="7">
        <v>0</v>
      </c>
      <c r="AE253" s="7">
        <v>2943.91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7">
        <v>0</v>
      </c>
      <c r="AV253" s="7">
        <v>0</v>
      </c>
      <c r="AW253" s="7">
        <v>0</v>
      </c>
      <c r="AY253" s="52">
        <f>+AV253+AT253+AR253+AP253+AN253+AL253+AJ253+AH253+AF253+AD253+AB253+Z253</f>
        <v>2943.91</v>
      </c>
      <c r="AZ253" s="52">
        <f>+AW253+AU253+AS253+AQ253+AO253+AM253+AK253+AI253+AG253+AE253+AC253+AA253</f>
        <v>2943.91</v>
      </c>
      <c r="BA253" s="52">
        <f t="shared" si="4"/>
        <v>0</v>
      </c>
      <c r="BB253" s="52">
        <f>+AY253-T253</f>
        <v>0</v>
      </c>
    </row>
    <row r="254" spans="1:54" s="48" customFormat="1" ht="60" customHeight="1" x14ac:dyDescent="0.3">
      <c r="A254" s="2" t="s">
        <v>25</v>
      </c>
      <c r="B254" s="3" t="s">
        <v>402</v>
      </c>
      <c r="C254" s="3" t="s">
        <v>441</v>
      </c>
      <c r="D254" s="3" t="s">
        <v>720</v>
      </c>
      <c r="E254" s="3" t="s">
        <v>438</v>
      </c>
      <c r="F254" s="30">
        <v>1</v>
      </c>
      <c r="G254" s="3" t="s">
        <v>330</v>
      </c>
      <c r="H254" s="28" t="s">
        <v>559</v>
      </c>
      <c r="I254" s="3" t="s">
        <v>561</v>
      </c>
      <c r="J254" s="28" t="s">
        <v>646</v>
      </c>
      <c r="K254" s="5" t="s">
        <v>62</v>
      </c>
      <c r="L254" s="3" t="s">
        <v>63</v>
      </c>
      <c r="M254" s="3" t="s">
        <v>64</v>
      </c>
      <c r="N254" s="3" t="s">
        <v>86</v>
      </c>
      <c r="O254" s="3" t="s">
        <v>87</v>
      </c>
      <c r="P254" s="3" t="s">
        <v>335</v>
      </c>
      <c r="Q254" s="5" t="s">
        <v>152</v>
      </c>
      <c r="R254" s="36">
        <v>482650311</v>
      </c>
      <c r="S254" s="24">
        <v>840104</v>
      </c>
      <c r="T254" s="7">
        <v>805823.08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805823.08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805823.08</v>
      </c>
      <c r="AY254" s="52">
        <f>+AV254+AT254+AR254+AP254+AN254+AL254+AJ254+AH254+AF254+AD254+AB254+Z254</f>
        <v>805823.08</v>
      </c>
      <c r="AZ254" s="52">
        <f>+AW254+AU254+AS254+AQ254+AO254+AM254+AK254+AI254+AG254+AE254+AC254+AA254</f>
        <v>805823.08</v>
      </c>
      <c r="BA254" s="52">
        <f t="shared" si="4"/>
        <v>0</v>
      </c>
      <c r="BB254" s="52">
        <f>+AY254-T254</f>
        <v>0</v>
      </c>
    </row>
    <row r="255" spans="1:54" s="48" customFormat="1" ht="60" customHeight="1" x14ac:dyDescent="0.3">
      <c r="A255" s="2" t="s">
        <v>25</v>
      </c>
      <c r="B255" s="3" t="s">
        <v>402</v>
      </c>
      <c r="C255" s="3" t="s">
        <v>441</v>
      </c>
      <c r="D255" s="3" t="s">
        <v>720</v>
      </c>
      <c r="E255" s="3" t="s">
        <v>438</v>
      </c>
      <c r="F255" s="30">
        <v>1</v>
      </c>
      <c r="G255" s="3" t="s">
        <v>330</v>
      </c>
      <c r="H255" s="28" t="s">
        <v>559</v>
      </c>
      <c r="I255" s="3" t="s">
        <v>561</v>
      </c>
      <c r="J255" s="28" t="s">
        <v>646</v>
      </c>
      <c r="K255" s="5" t="s">
        <v>62</v>
      </c>
      <c r="L255" s="3" t="s">
        <v>63</v>
      </c>
      <c r="M255" s="3" t="s">
        <v>64</v>
      </c>
      <c r="N255" s="3" t="s">
        <v>86</v>
      </c>
      <c r="O255" s="3" t="s">
        <v>87</v>
      </c>
      <c r="P255" s="3" t="s">
        <v>335</v>
      </c>
      <c r="Q255" s="5" t="s">
        <v>152</v>
      </c>
      <c r="R255" s="36"/>
      <c r="S255" s="24">
        <v>840107</v>
      </c>
      <c r="T255" s="7">
        <v>492100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492100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492100</v>
      </c>
      <c r="AY255" s="52">
        <f>+AV255+AT255+AR255+AP255+AN255+AL255+AJ255+AH255+AF255+AD255+AB255+Z255</f>
        <v>492100</v>
      </c>
      <c r="AZ255" s="52">
        <f>+AW255+AU255+AS255+AQ255+AO255+AM255+AK255+AI255+AG255+AE255+AC255+AA255</f>
        <v>492100</v>
      </c>
      <c r="BA255" s="52">
        <f t="shared" si="4"/>
        <v>0</v>
      </c>
      <c r="BB255" s="52">
        <f>+AY255-T255</f>
        <v>0</v>
      </c>
    </row>
    <row r="256" spans="1:54" s="48" customFormat="1" ht="60" customHeight="1" x14ac:dyDescent="0.3">
      <c r="A256" s="2" t="s">
        <v>25</v>
      </c>
      <c r="B256" s="3" t="s">
        <v>402</v>
      </c>
      <c r="C256" s="3" t="s">
        <v>441</v>
      </c>
      <c r="D256" s="3" t="s">
        <v>720</v>
      </c>
      <c r="E256" s="3" t="s">
        <v>438</v>
      </c>
      <c r="F256" s="30">
        <v>1</v>
      </c>
      <c r="G256" s="3" t="s">
        <v>330</v>
      </c>
      <c r="H256" s="28" t="s">
        <v>559</v>
      </c>
      <c r="I256" s="3" t="s">
        <v>561</v>
      </c>
      <c r="J256" s="28" t="s">
        <v>646</v>
      </c>
      <c r="K256" s="5" t="s">
        <v>62</v>
      </c>
      <c r="L256" s="3" t="s">
        <v>63</v>
      </c>
      <c r="M256" s="3" t="s">
        <v>64</v>
      </c>
      <c r="N256" s="3" t="s">
        <v>86</v>
      </c>
      <c r="O256" s="3" t="s">
        <v>87</v>
      </c>
      <c r="P256" s="3" t="s">
        <v>335</v>
      </c>
      <c r="Q256" s="5" t="s">
        <v>152</v>
      </c>
      <c r="R256" s="36"/>
      <c r="S256" s="24">
        <v>840402</v>
      </c>
      <c r="T256" s="7">
        <v>322000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322000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0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322000</v>
      </c>
      <c r="AY256" s="52">
        <f>+AV256+AT256+AR256+AP256+AN256+AL256+AJ256+AH256+AF256+AD256+AB256+Z256</f>
        <v>322000</v>
      </c>
      <c r="AZ256" s="52">
        <f>+AW256+AU256+AS256+AQ256+AO256+AM256+AK256+AI256+AG256+AE256+AC256+AA256</f>
        <v>322000</v>
      </c>
      <c r="BA256" s="52">
        <f t="shared" si="4"/>
        <v>0</v>
      </c>
      <c r="BB256" s="52">
        <f>+AY256-T256</f>
        <v>0</v>
      </c>
    </row>
    <row r="257" spans="1:54" s="48" customFormat="1" ht="60" customHeight="1" x14ac:dyDescent="0.3">
      <c r="A257" s="2" t="s">
        <v>25</v>
      </c>
      <c r="B257" s="3" t="s">
        <v>402</v>
      </c>
      <c r="C257" s="3" t="s">
        <v>441</v>
      </c>
      <c r="D257" s="3" t="s">
        <v>720</v>
      </c>
      <c r="E257" s="3" t="s">
        <v>438</v>
      </c>
      <c r="F257" s="30">
        <v>1</v>
      </c>
      <c r="G257" s="3" t="s">
        <v>330</v>
      </c>
      <c r="H257" s="28" t="s">
        <v>559</v>
      </c>
      <c r="I257" s="3" t="s">
        <v>561</v>
      </c>
      <c r="J257" s="28" t="s">
        <v>646</v>
      </c>
      <c r="K257" s="5" t="s">
        <v>62</v>
      </c>
      <c r="L257" s="3" t="s">
        <v>63</v>
      </c>
      <c r="M257" s="3" t="s">
        <v>64</v>
      </c>
      <c r="N257" s="3" t="s">
        <v>86</v>
      </c>
      <c r="O257" s="3" t="s">
        <v>87</v>
      </c>
      <c r="P257" s="3" t="s">
        <v>335</v>
      </c>
      <c r="Q257" s="5" t="s">
        <v>152</v>
      </c>
      <c r="R257" s="36"/>
      <c r="S257" s="24">
        <v>840403</v>
      </c>
      <c r="T257" s="7">
        <v>1700000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1700000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0</v>
      </c>
      <c r="AP257" s="7">
        <v>0</v>
      </c>
      <c r="AQ257" s="7">
        <v>0</v>
      </c>
      <c r="AR257" s="7">
        <v>0</v>
      </c>
      <c r="AS257" s="7">
        <v>0</v>
      </c>
      <c r="AT257" s="7">
        <v>0</v>
      </c>
      <c r="AU257" s="7">
        <v>0</v>
      </c>
      <c r="AV257" s="7">
        <v>0</v>
      </c>
      <c r="AW257" s="7">
        <v>1700000</v>
      </c>
      <c r="AY257" s="52">
        <f>+AV257+AT257+AR257+AP257+AN257+AL257+AJ257+AH257+AF257+AD257+AB257+Z257</f>
        <v>1700000</v>
      </c>
      <c r="AZ257" s="52">
        <f>+AW257+AU257+AS257+AQ257+AO257+AM257+AK257+AI257+AG257+AE257+AC257+AA257</f>
        <v>1700000</v>
      </c>
      <c r="BA257" s="52">
        <f t="shared" si="4"/>
        <v>0</v>
      </c>
      <c r="BB257" s="52">
        <f>+AY257-T257</f>
        <v>0</v>
      </c>
    </row>
    <row r="258" spans="1:54" s="48" customFormat="1" ht="60" customHeight="1" x14ac:dyDescent="0.3">
      <c r="A258" s="2" t="s">
        <v>25</v>
      </c>
      <c r="B258" s="3" t="s">
        <v>402</v>
      </c>
      <c r="C258" s="3" t="s">
        <v>441</v>
      </c>
      <c r="D258" s="3" t="s">
        <v>720</v>
      </c>
      <c r="E258" s="3" t="s">
        <v>438</v>
      </c>
      <c r="F258" s="30">
        <v>1</v>
      </c>
      <c r="G258" s="3" t="s">
        <v>330</v>
      </c>
      <c r="H258" s="28" t="s">
        <v>559</v>
      </c>
      <c r="I258" s="3" t="s">
        <v>561</v>
      </c>
      <c r="J258" s="28" t="s">
        <v>647</v>
      </c>
      <c r="K258" s="5" t="s">
        <v>62</v>
      </c>
      <c r="L258" s="3" t="s">
        <v>63</v>
      </c>
      <c r="M258" s="3" t="s">
        <v>64</v>
      </c>
      <c r="N258" s="3" t="s">
        <v>86</v>
      </c>
      <c r="O258" s="3" t="s">
        <v>87</v>
      </c>
      <c r="P258" s="3" t="s">
        <v>335</v>
      </c>
      <c r="Q258" s="5" t="s">
        <v>152</v>
      </c>
      <c r="R258" s="36"/>
      <c r="S258" s="24">
        <v>730404</v>
      </c>
      <c r="T258" s="7">
        <v>263317.26</v>
      </c>
      <c r="U258" s="7">
        <v>5000</v>
      </c>
      <c r="V258" s="7">
        <v>5000</v>
      </c>
      <c r="W258" s="7">
        <v>5000</v>
      </c>
      <c r="X258" s="7">
        <v>0</v>
      </c>
      <c r="Y258" s="7">
        <v>0</v>
      </c>
      <c r="Z258" s="7">
        <v>263317.26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263317.26</v>
      </c>
      <c r="AY258" s="52">
        <f>+AV258+AT258+AR258+AP258+AN258+AL258+AJ258+AH258+AF258+AD258+AB258+Z258</f>
        <v>263317.26</v>
      </c>
      <c r="AZ258" s="52">
        <f>+AW258+AU258+AS258+AQ258+AO258+AM258+AK258+AI258+AG258+AE258+AC258+AA258</f>
        <v>263317.26</v>
      </c>
      <c r="BA258" s="52">
        <f t="shared" si="4"/>
        <v>0</v>
      </c>
      <c r="BB258" s="52">
        <f>+AY258-T258</f>
        <v>0</v>
      </c>
    </row>
    <row r="259" spans="1:54" s="48" customFormat="1" ht="60" customHeight="1" x14ac:dyDescent="0.3">
      <c r="A259" s="2" t="s">
        <v>25</v>
      </c>
      <c r="B259" s="3" t="s">
        <v>402</v>
      </c>
      <c r="C259" s="3" t="s">
        <v>441</v>
      </c>
      <c r="D259" s="3" t="s">
        <v>720</v>
      </c>
      <c r="E259" s="3" t="s">
        <v>438</v>
      </c>
      <c r="F259" s="30">
        <v>1</v>
      </c>
      <c r="G259" s="3" t="s">
        <v>330</v>
      </c>
      <c r="H259" s="28" t="s">
        <v>559</v>
      </c>
      <c r="I259" s="3" t="s">
        <v>561</v>
      </c>
      <c r="J259" s="28" t="s">
        <v>648</v>
      </c>
      <c r="K259" s="5" t="s">
        <v>62</v>
      </c>
      <c r="L259" s="3" t="s">
        <v>63</v>
      </c>
      <c r="M259" s="3" t="s">
        <v>64</v>
      </c>
      <c r="N259" s="3" t="s">
        <v>86</v>
      </c>
      <c r="O259" s="3" t="s">
        <v>87</v>
      </c>
      <c r="P259" s="3" t="s">
        <v>337</v>
      </c>
      <c r="Q259" s="5" t="s">
        <v>152</v>
      </c>
      <c r="R259" s="36">
        <v>472110215</v>
      </c>
      <c r="S259" s="24">
        <v>840104</v>
      </c>
      <c r="T259" s="7">
        <v>457250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457250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457250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Y259" s="52">
        <f>+AV259+AT259+AR259+AP259+AN259+AL259+AJ259+AH259+AF259+AD259+AB259+Z259</f>
        <v>457250</v>
      </c>
      <c r="AZ259" s="52">
        <f>+AW259+AU259+AS259+AQ259+AO259+AM259+AK259+AI259+AG259+AE259+AC259+AA259</f>
        <v>457250</v>
      </c>
      <c r="BA259" s="52">
        <f t="shared" si="4"/>
        <v>0</v>
      </c>
      <c r="BB259" s="52">
        <f>+AY259-T259</f>
        <v>0</v>
      </c>
    </row>
    <row r="260" spans="1:54" s="48" customFormat="1" ht="60" customHeight="1" x14ac:dyDescent="0.3">
      <c r="A260" s="2" t="s">
        <v>25</v>
      </c>
      <c r="B260" s="3" t="s">
        <v>402</v>
      </c>
      <c r="C260" s="3" t="s">
        <v>441</v>
      </c>
      <c r="D260" s="3" t="s">
        <v>720</v>
      </c>
      <c r="E260" s="3" t="s">
        <v>438</v>
      </c>
      <c r="F260" s="30">
        <v>1</v>
      </c>
      <c r="G260" s="3" t="s">
        <v>330</v>
      </c>
      <c r="H260" s="28" t="s">
        <v>559</v>
      </c>
      <c r="I260" s="3" t="s">
        <v>561</v>
      </c>
      <c r="J260" s="28" t="s">
        <v>745</v>
      </c>
      <c r="K260" s="5" t="s">
        <v>62</v>
      </c>
      <c r="L260" s="3" t="s">
        <v>63</v>
      </c>
      <c r="M260" s="3" t="s">
        <v>64</v>
      </c>
      <c r="N260" s="3" t="s">
        <v>86</v>
      </c>
      <c r="O260" s="3" t="s">
        <v>87</v>
      </c>
      <c r="P260" s="3" t="s">
        <v>338</v>
      </c>
      <c r="Q260" s="5" t="s">
        <v>152</v>
      </c>
      <c r="R260" s="36" t="s">
        <v>364</v>
      </c>
      <c r="S260" s="24">
        <v>840104</v>
      </c>
      <c r="T260" s="7">
        <v>29191.24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29191.24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29191.24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N260" s="7">
        <v>0</v>
      </c>
      <c r="AO260" s="7">
        <v>0</v>
      </c>
      <c r="AP260" s="7">
        <v>0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Y260" s="52">
        <f>+AV260+AT260+AR260+AP260+AN260+AL260+AJ260+AH260+AF260+AD260+AB260+Z260</f>
        <v>29191.24</v>
      </c>
      <c r="AZ260" s="52">
        <f>+AW260+AU260+AS260+AQ260+AO260+AM260+AK260+AI260+AG260+AE260+AC260+AA260</f>
        <v>29191.24</v>
      </c>
      <c r="BA260" s="52">
        <f t="shared" ref="BA260:BA270" si="5">+AY260-AZ260</f>
        <v>0</v>
      </c>
      <c r="BB260" s="52">
        <f>+AY260-T260</f>
        <v>0</v>
      </c>
    </row>
    <row r="261" spans="1:54" s="48" customFormat="1" ht="60" customHeight="1" x14ac:dyDescent="0.3">
      <c r="A261" s="2" t="s">
        <v>25</v>
      </c>
      <c r="B261" s="3" t="s">
        <v>402</v>
      </c>
      <c r="C261" s="3" t="s">
        <v>441</v>
      </c>
      <c r="D261" s="3" t="s">
        <v>720</v>
      </c>
      <c r="E261" s="3" t="s">
        <v>438</v>
      </c>
      <c r="F261" s="30">
        <v>1</v>
      </c>
      <c r="G261" s="3" t="s">
        <v>330</v>
      </c>
      <c r="H261" s="28" t="s">
        <v>559</v>
      </c>
      <c r="I261" s="3" t="s">
        <v>561</v>
      </c>
      <c r="J261" s="28" t="s">
        <v>649</v>
      </c>
      <c r="K261" s="5" t="s">
        <v>62</v>
      </c>
      <c r="L261" s="3" t="s">
        <v>63</v>
      </c>
      <c r="M261" s="3" t="s">
        <v>64</v>
      </c>
      <c r="N261" s="3" t="s">
        <v>86</v>
      </c>
      <c r="O261" s="3" t="s">
        <v>87</v>
      </c>
      <c r="P261" s="3" t="s">
        <v>339</v>
      </c>
      <c r="Q261" s="5" t="s">
        <v>152</v>
      </c>
      <c r="R261" s="36">
        <v>421100113</v>
      </c>
      <c r="S261" s="24">
        <v>750106</v>
      </c>
      <c r="T261" s="7">
        <v>11350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11350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11350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Y261" s="52">
        <f>+AV261+AT261+AR261+AP261+AN261+AL261+AJ261+AH261+AF261+AD261+AB261+Z261</f>
        <v>11350</v>
      </c>
      <c r="AZ261" s="52">
        <f>+AW261+AU261+AS261+AQ261+AO261+AM261+AK261+AI261+AG261+AE261+AC261+AA261</f>
        <v>11350</v>
      </c>
      <c r="BA261" s="52">
        <f t="shared" si="5"/>
        <v>0</v>
      </c>
      <c r="BB261" s="52">
        <f>+AY261-T261</f>
        <v>0</v>
      </c>
    </row>
    <row r="262" spans="1:54" s="48" customFormat="1" ht="60" customHeight="1" x14ac:dyDescent="0.3">
      <c r="A262" s="2" t="s">
        <v>25</v>
      </c>
      <c r="B262" s="3" t="s">
        <v>402</v>
      </c>
      <c r="C262" s="3" t="s">
        <v>441</v>
      </c>
      <c r="D262" s="3" t="s">
        <v>720</v>
      </c>
      <c r="E262" s="3" t="s">
        <v>438</v>
      </c>
      <c r="F262" s="30">
        <v>1</v>
      </c>
      <c r="G262" s="3" t="s">
        <v>330</v>
      </c>
      <c r="H262" s="28" t="s">
        <v>559</v>
      </c>
      <c r="I262" s="3" t="s">
        <v>561</v>
      </c>
      <c r="J262" s="28" t="s">
        <v>361</v>
      </c>
      <c r="K262" s="5" t="s">
        <v>62</v>
      </c>
      <c r="L262" s="3" t="s">
        <v>63</v>
      </c>
      <c r="M262" s="3" t="s">
        <v>64</v>
      </c>
      <c r="N262" s="3" t="s">
        <v>86</v>
      </c>
      <c r="O262" s="3" t="s">
        <v>87</v>
      </c>
      <c r="P262" s="3" t="s">
        <v>340</v>
      </c>
      <c r="Q262" s="5" t="s">
        <v>152</v>
      </c>
      <c r="R262" s="36"/>
      <c r="S262" s="24">
        <v>730601</v>
      </c>
      <c r="T262" s="7">
        <v>99167.6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99167.6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99167.6</v>
      </c>
      <c r="AT262" s="7">
        <v>0</v>
      </c>
      <c r="AU262" s="7">
        <v>0</v>
      </c>
      <c r="AV262" s="7">
        <v>0</v>
      </c>
      <c r="AW262" s="7">
        <v>0</v>
      </c>
      <c r="AY262" s="52">
        <f>+AV262+AT262+AR262+AP262+AN262+AL262+AJ262+AH262+AF262+AD262+AB262+Z262</f>
        <v>99167.6</v>
      </c>
      <c r="AZ262" s="52">
        <f>+AW262+AU262+AS262+AQ262+AO262+AM262+AK262+AI262+AG262+AE262+AC262+AA262</f>
        <v>99167.6</v>
      </c>
      <c r="BA262" s="52">
        <f t="shared" si="5"/>
        <v>0</v>
      </c>
      <c r="BB262" s="52">
        <f>+AY262-T262</f>
        <v>0</v>
      </c>
    </row>
    <row r="263" spans="1:54" s="48" customFormat="1" ht="72" customHeight="1" x14ac:dyDescent="0.3">
      <c r="A263" s="2" t="s">
        <v>25</v>
      </c>
      <c r="B263" s="3" t="s">
        <v>402</v>
      </c>
      <c r="C263" s="3" t="s">
        <v>556</v>
      </c>
      <c r="D263" s="3" t="s">
        <v>720</v>
      </c>
      <c r="E263" s="3" t="s">
        <v>438</v>
      </c>
      <c r="F263" s="30">
        <v>1</v>
      </c>
      <c r="G263" s="3" t="s">
        <v>330</v>
      </c>
      <c r="H263" s="28" t="s">
        <v>558</v>
      </c>
      <c r="I263" s="3" t="s">
        <v>561</v>
      </c>
      <c r="J263" s="28" t="s">
        <v>362</v>
      </c>
      <c r="K263" s="5" t="s">
        <v>62</v>
      </c>
      <c r="L263" s="3" t="s">
        <v>63</v>
      </c>
      <c r="M263" s="3" t="s">
        <v>64</v>
      </c>
      <c r="N263" s="3" t="s">
        <v>332</v>
      </c>
      <c r="O263" s="3" t="s">
        <v>146</v>
      </c>
      <c r="P263" s="3" t="s">
        <v>354</v>
      </c>
      <c r="Q263" s="5" t="s">
        <v>152</v>
      </c>
      <c r="R263" s="36"/>
      <c r="S263" s="24">
        <v>840104</v>
      </c>
      <c r="T263" s="7">
        <v>23631.32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23631.32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23631.32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Y263" s="52">
        <f>+AV263+AT263+AR263+AP263+AN263+AL263+AJ263+AH263+AF263+AD263+AB263+Z263</f>
        <v>23631.32</v>
      </c>
      <c r="AZ263" s="52">
        <f>+AW263+AU263+AS263+AQ263+AO263+AM263+AK263+AI263+AG263+AE263+AC263+AA263</f>
        <v>23631.32</v>
      </c>
      <c r="BA263" s="52">
        <f t="shared" si="5"/>
        <v>0</v>
      </c>
      <c r="BB263" s="52">
        <f>+AY263-T263</f>
        <v>0</v>
      </c>
    </row>
    <row r="264" spans="1:54" s="48" customFormat="1" ht="60" customHeight="1" x14ac:dyDescent="0.3">
      <c r="A264" s="2" t="s">
        <v>25</v>
      </c>
      <c r="B264" s="3" t="s">
        <v>402</v>
      </c>
      <c r="C264" s="3" t="s">
        <v>441</v>
      </c>
      <c r="D264" s="3" t="s">
        <v>720</v>
      </c>
      <c r="E264" s="3" t="s">
        <v>438</v>
      </c>
      <c r="F264" s="30">
        <v>1</v>
      </c>
      <c r="G264" s="3" t="s">
        <v>330</v>
      </c>
      <c r="H264" s="28" t="s">
        <v>559</v>
      </c>
      <c r="I264" s="3" t="s">
        <v>561</v>
      </c>
      <c r="J264" s="28" t="s">
        <v>746</v>
      </c>
      <c r="K264" s="5" t="s">
        <v>62</v>
      </c>
      <c r="L264" s="3" t="s">
        <v>63</v>
      </c>
      <c r="M264" s="3" t="s">
        <v>64</v>
      </c>
      <c r="N264" s="3" t="s">
        <v>86</v>
      </c>
      <c r="O264" s="3" t="s">
        <v>87</v>
      </c>
      <c r="P264" s="3" t="s">
        <v>341</v>
      </c>
      <c r="Q264" s="5" t="s">
        <v>152</v>
      </c>
      <c r="R264" s="36"/>
      <c r="S264" s="24">
        <v>730404</v>
      </c>
      <c r="T264" s="7">
        <v>120</v>
      </c>
      <c r="U264" s="7">
        <v>120</v>
      </c>
      <c r="V264" s="7">
        <v>120</v>
      </c>
      <c r="W264" s="7">
        <v>0</v>
      </c>
      <c r="X264" s="7">
        <v>0</v>
      </c>
      <c r="Y264" s="7">
        <v>0</v>
      </c>
      <c r="Z264" s="7">
        <v>120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120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Y264" s="52">
        <f>+AV264+AT264+AR264+AP264+AN264+AL264+AJ264+AH264+AF264+AD264+AB264+Z264</f>
        <v>120</v>
      </c>
      <c r="AZ264" s="52">
        <f>+AW264+AU264+AS264+AQ264+AO264+AM264+AK264+AI264+AG264+AE264+AC264+AA264</f>
        <v>120</v>
      </c>
      <c r="BA264" s="52">
        <f t="shared" si="5"/>
        <v>0</v>
      </c>
      <c r="BB264" s="52">
        <f>+AY264-T264</f>
        <v>0</v>
      </c>
    </row>
    <row r="265" spans="1:54" s="48" customFormat="1" ht="59.5" customHeight="1" x14ac:dyDescent="0.3">
      <c r="A265" s="2" t="s">
        <v>25</v>
      </c>
      <c r="B265" s="3" t="s">
        <v>402</v>
      </c>
      <c r="C265" s="3" t="s">
        <v>437</v>
      </c>
      <c r="D265" s="3" t="s">
        <v>720</v>
      </c>
      <c r="E265" s="3" t="s">
        <v>438</v>
      </c>
      <c r="F265" s="30">
        <v>1</v>
      </c>
      <c r="G265" s="3" t="s">
        <v>286</v>
      </c>
      <c r="H265" s="28" t="s">
        <v>403</v>
      </c>
      <c r="I265" s="3" t="s">
        <v>560</v>
      </c>
      <c r="J265" s="28" t="s">
        <v>680</v>
      </c>
      <c r="K265" s="5" t="s">
        <v>62</v>
      </c>
      <c r="L265" s="3" t="s">
        <v>63</v>
      </c>
      <c r="M265" s="3" t="s">
        <v>64</v>
      </c>
      <c r="N265" s="3" t="s">
        <v>149</v>
      </c>
      <c r="O265" s="3" t="s">
        <v>150</v>
      </c>
      <c r="P265" s="3" t="s">
        <v>678</v>
      </c>
      <c r="Q265" s="5" t="s">
        <v>152</v>
      </c>
      <c r="R265" s="36"/>
      <c r="S265" s="24">
        <v>840104</v>
      </c>
      <c r="T265" s="7">
        <v>144000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f>+T265</f>
        <v>144000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f>+AB265</f>
        <v>144000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Y265" s="52">
        <f>+AV265+AT265+AR265+AP265+AN265+AL265+AJ265+AH265+AF265+AD265+AB265+Z265</f>
        <v>144000</v>
      </c>
      <c r="AZ265" s="52">
        <f>+AW265+AU265+AS265+AQ265+AO265+AM265+AK265+AI265+AG265+AE265+AC265+AA265</f>
        <v>144000</v>
      </c>
      <c r="BA265" s="52">
        <f t="shared" si="5"/>
        <v>0</v>
      </c>
      <c r="BB265" s="52">
        <f>+AY265-T265</f>
        <v>0</v>
      </c>
    </row>
    <row r="266" spans="1:54" s="48" customFormat="1" ht="60" customHeight="1" x14ac:dyDescent="0.3">
      <c r="A266" s="2" t="s">
        <v>25</v>
      </c>
      <c r="B266" s="3" t="s">
        <v>402</v>
      </c>
      <c r="C266" s="3" t="s">
        <v>437</v>
      </c>
      <c r="D266" s="3" t="s">
        <v>720</v>
      </c>
      <c r="E266" s="3" t="s">
        <v>438</v>
      </c>
      <c r="F266" s="30">
        <v>1</v>
      </c>
      <c r="G266" s="3" t="s">
        <v>376</v>
      </c>
      <c r="H266" s="28" t="s">
        <v>403</v>
      </c>
      <c r="I266" s="3" t="s">
        <v>562</v>
      </c>
      <c r="J266" s="28" t="s">
        <v>650</v>
      </c>
      <c r="K266" s="5" t="s">
        <v>62</v>
      </c>
      <c r="L266" s="3" t="s">
        <v>63</v>
      </c>
      <c r="M266" s="3" t="s">
        <v>64</v>
      </c>
      <c r="N266" s="3" t="s">
        <v>149</v>
      </c>
      <c r="O266" s="3" t="s">
        <v>150</v>
      </c>
      <c r="P266" s="3" t="s">
        <v>683</v>
      </c>
      <c r="Q266" s="5" t="s">
        <v>152</v>
      </c>
      <c r="R266" s="36" t="s">
        <v>379</v>
      </c>
      <c r="S266" s="24">
        <v>840103</v>
      </c>
      <c r="T266" s="7">
        <v>52000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52000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52000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Y266" s="52">
        <f>+AV266+AT266+AR266+AP266+AN266+AL266+AJ266+AH266+AF266+AD266+AB266+Z266</f>
        <v>52000</v>
      </c>
      <c r="AZ266" s="52">
        <f>+AW266+AU266+AS266+AQ266+AO266+AM266+AK266+AI266+AG266+AE266+AC266+AA266</f>
        <v>52000</v>
      </c>
      <c r="BA266" s="52">
        <f t="shared" si="5"/>
        <v>0</v>
      </c>
      <c r="BB266" s="52">
        <f>+AY266-T266</f>
        <v>0</v>
      </c>
    </row>
    <row r="267" spans="1:54" s="48" customFormat="1" ht="60" customHeight="1" x14ac:dyDescent="0.3">
      <c r="A267" s="2" t="s">
        <v>25</v>
      </c>
      <c r="B267" s="3" t="s">
        <v>402</v>
      </c>
      <c r="C267" s="3" t="s">
        <v>437</v>
      </c>
      <c r="D267" s="3" t="s">
        <v>720</v>
      </c>
      <c r="E267" s="3" t="s">
        <v>438</v>
      </c>
      <c r="F267" s="30">
        <v>1</v>
      </c>
      <c r="G267" s="3" t="s">
        <v>376</v>
      </c>
      <c r="H267" s="28" t="s">
        <v>403</v>
      </c>
      <c r="I267" s="3" t="s">
        <v>562</v>
      </c>
      <c r="J267" s="28" t="s">
        <v>378</v>
      </c>
      <c r="K267" s="5" t="s">
        <v>62</v>
      </c>
      <c r="L267" s="3" t="s">
        <v>63</v>
      </c>
      <c r="M267" s="3" t="s">
        <v>64</v>
      </c>
      <c r="N267" s="3" t="s">
        <v>149</v>
      </c>
      <c r="O267" s="3" t="s">
        <v>150</v>
      </c>
      <c r="P267" s="3" t="s">
        <v>684</v>
      </c>
      <c r="Q267" s="5" t="s">
        <v>152</v>
      </c>
      <c r="R267" s="36" t="s">
        <v>380</v>
      </c>
      <c r="S267" s="24">
        <v>730802</v>
      </c>
      <c r="T267" s="7">
        <v>10000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10000</v>
      </c>
      <c r="AI267" s="7">
        <v>0</v>
      </c>
      <c r="AJ267" s="7">
        <v>0</v>
      </c>
      <c r="AK267" s="7">
        <v>0</v>
      </c>
      <c r="AL267" s="7">
        <v>0</v>
      </c>
      <c r="AM267" s="7">
        <v>10000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7">
        <v>0</v>
      </c>
      <c r="AV267" s="7">
        <v>0</v>
      </c>
      <c r="AW267" s="7">
        <v>0</v>
      </c>
      <c r="AY267" s="52">
        <f>+AV267+AT267+AR267+AP267+AN267+AL267+AJ267+AH267+AF267+AD267+AB267+Z267</f>
        <v>10000</v>
      </c>
      <c r="AZ267" s="52">
        <f>+AW267+AU267+AS267+AQ267+AO267+AM267+AK267+AI267+AG267+AE267+AC267+AA267</f>
        <v>10000</v>
      </c>
      <c r="BA267" s="52">
        <f t="shared" si="5"/>
        <v>0</v>
      </c>
      <c r="BB267" s="52">
        <f>+AY267-T267</f>
        <v>0</v>
      </c>
    </row>
    <row r="268" spans="1:54" s="48" customFormat="1" ht="60" customHeight="1" x14ac:dyDescent="0.3">
      <c r="A268" s="2" t="s">
        <v>25</v>
      </c>
      <c r="B268" s="3" t="s">
        <v>402</v>
      </c>
      <c r="C268" s="3" t="s">
        <v>439</v>
      </c>
      <c r="D268" s="3" t="s">
        <v>720</v>
      </c>
      <c r="E268" s="3" t="s">
        <v>719</v>
      </c>
      <c r="F268" s="30">
        <v>0.95</v>
      </c>
      <c r="G268" s="3" t="s">
        <v>376</v>
      </c>
      <c r="H268" s="28" t="s">
        <v>148</v>
      </c>
      <c r="I268" s="3" t="s">
        <v>562</v>
      </c>
      <c r="J268" s="28" t="s">
        <v>651</v>
      </c>
      <c r="K268" s="5" t="s">
        <v>62</v>
      </c>
      <c r="L268" s="3" t="s">
        <v>63</v>
      </c>
      <c r="M268" s="3" t="s">
        <v>64</v>
      </c>
      <c r="N268" s="3" t="s">
        <v>151</v>
      </c>
      <c r="O268" s="3" t="s">
        <v>91</v>
      </c>
      <c r="P268" s="3" t="s">
        <v>683</v>
      </c>
      <c r="Q268" s="5" t="s">
        <v>152</v>
      </c>
      <c r="R268" s="36" t="s">
        <v>381</v>
      </c>
      <c r="S268" s="24">
        <v>730612</v>
      </c>
      <c r="T268" s="7">
        <v>6000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6000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6000</v>
      </c>
      <c r="AY268" s="52">
        <f>+AV268+AT268+AR268+AP268+AN268+AL268+AJ268+AH268+AF268+AD268+AB268+Z268</f>
        <v>6000</v>
      </c>
      <c r="AZ268" s="52">
        <f>+AW268+AU268+AS268+AQ268+AO268+AM268+AK268+AI268+AG268+AE268+AC268+AA268</f>
        <v>6000</v>
      </c>
      <c r="BA268" s="52">
        <f t="shared" si="5"/>
        <v>0</v>
      </c>
      <c r="BB268" s="52">
        <f>+AY268-T268</f>
        <v>0</v>
      </c>
    </row>
    <row r="269" spans="1:54" s="48" customFormat="1" ht="60" customHeight="1" x14ac:dyDescent="0.3">
      <c r="A269" s="2" t="s">
        <v>25</v>
      </c>
      <c r="B269" s="3" t="s">
        <v>402</v>
      </c>
      <c r="C269" s="3" t="s">
        <v>441</v>
      </c>
      <c r="D269" s="3" t="s">
        <v>720</v>
      </c>
      <c r="E269" s="3" t="s">
        <v>438</v>
      </c>
      <c r="F269" s="30">
        <v>1</v>
      </c>
      <c r="G269" s="3" t="s">
        <v>376</v>
      </c>
      <c r="H269" s="28" t="s">
        <v>559</v>
      </c>
      <c r="I269" s="3" t="s">
        <v>562</v>
      </c>
      <c r="J269" s="28" t="s">
        <v>721</v>
      </c>
      <c r="K269" s="5" t="s">
        <v>62</v>
      </c>
      <c r="L269" s="3" t="s">
        <v>63</v>
      </c>
      <c r="M269" s="3" t="s">
        <v>64</v>
      </c>
      <c r="N269" s="3" t="s">
        <v>86</v>
      </c>
      <c r="O269" s="3" t="s">
        <v>87</v>
      </c>
      <c r="P269" s="3" t="s">
        <v>683</v>
      </c>
      <c r="Q269" s="5" t="s">
        <v>152</v>
      </c>
      <c r="R269" s="36"/>
      <c r="S269" s="24">
        <v>840105</v>
      </c>
      <c r="T269" s="7">
        <v>141437.06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141437.06</v>
      </c>
      <c r="AA269" s="7">
        <v>0</v>
      </c>
      <c r="AB269" s="7">
        <v>0</v>
      </c>
      <c r="AC269" s="7">
        <v>0</v>
      </c>
      <c r="AD269" s="7">
        <v>0</v>
      </c>
      <c r="AE269" s="7">
        <v>141437.06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Y269" s="52">
        <f>+AV269+AT269+AR269+AP269+AN269+AL269+AJ269+AH269+AF269+AD269+AB269+Z269</f>
        <v>141437.06</v>
      </c>
      <c r="AZ269" s="52">
        <f>+AW269+AU269+AS269+AQ269+AO269+AM269+AK269+AI269+AG269+AE269+AC269+AA269</f>
        <v>141437.06</v>
      </c>
      <c r="BA269" s="52">
        <f t="shared" si="5"/>
        <v>0</v>
      </c>
      <c r="BB269" s="52">
        <f>+AY269-T269</f>
        <v>0</v>
      </c>
    </row>
    <row r="270" spans="1:54" s="48" customFormat="1" ht="60" customHeight="1" x14ac:dyDescent="0.3">
      <c r="A270" s="2" t="s">
        <v>25</v>
      </c>
      <c r="B270" s="3" t="s">
        <v>402</v>
      </c>
      <c r="C270" s="3" t="s">
        <v>441</v>
      </c>
      <c r="D270" s="3" t="s">
        <v>720</v>
      </c>
      <c r="E270" s="3" t="s">
        <v>438</v>
      </c>
      <c r="F270" s="30">
        <v>1</v>
      </c>
      <c r="G270" s="3" t="s">
        <v>376</v>
      </c>
      <c r="H270" s="28" t="s">
        <v>559</v>
      </c>
      <c r="I270" s="3" t="s">
        <v>562</v>
      </c>
      <c r="J270" s="28" t="s">
        <v>652</v>
      </c>
      <c r="K270" s="5" t="s">
        <v>62</v>
      </c>
      <c r="L270" s="3" t="s">
        <v>63</v>
      </c>
      <c r="M270" s="3" t="s">
        <v>64</v>
      </c>
      <c r="N270" s="3" t="s">
        <v>86</v>
      </c>
      <c r="O270" s="3" t="s">
        <v>87</v>
      </c>
      <c r="P270" s="3" t="s">
        <v>683</v>
      </c>
      <c r="Q270" s="5" t="s">
        <v>152</v>
      </c>
      <c r="R270" s="36"/>
      <c r="S270" s="24">
        <v>730405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Y270" s="52">
        <f>+AV270+AT270+AR270+AP270+AN270+AL270+AJ270+AH270+AF270+AD270+AB270+Z270</f>
        <v>0</v>
      </c>
      <c r="AZ270" s="52">
        <f>+AW270+AU270+AS270+AQ270+AO270+AM270+AK270+AI270+AG270+AE270+AC270+AA270</f>
        <v>0</v>
      </c>
      <c r="BA270" s="52">
        <f t="shared" si="5"/>
        <v>0</v>
      </c>
      <c r="BB270" s="52">
        <f>+AY270-T270</f>
        <v>0</v>
      </c>
    </row>
    <row r="273" spans="20:23" x14ac:dyDescent="0.35">
      <c r="T273" s="76"/>
    </row>
    <row r="276" spans="20:23" x14ac:dyDescent="0.35">
      <c r="W276" s="39"/>
    </row>
    <row r="280" spans="20:23" x14ac:dyDescent="0.35">
      <c r="W280" s="39"/>
    </row>
  </sheetData>
  <mergeCells count="13">
    <mergeCell ref="Z1:AA1"/>
    <mergeCell ref="AB1:AC1"/>
    <mergeCell ref="AD1:AE1"/>
    <mergeCell ref="AF1:AG1"/>
    <mergeCell ref="BA1:BB1"/>
    <mergeCell ref="AV1:AW1"/>
    <mergeCell ref="AJ1:AK1"/>
    <mergeCell ref="AL1:AM1"/>
    <mergeCell ref="AN1:AO1"/>
    <mergeCell ref="AP1:AQ1"/>
    <mergeCell ref="AR1:AS1"/>
    <mergeCell ref="AT1:AU1"/>
    <mergeCell ref="AH1:AI1"/>
  </mergeCells>
  <dataValidations count="1">
    <dataValidation type="list" allowBlank="1" showInputMessage="1" showErrorMessage="1" errorTitle="ERROR EN LA PARTIDA" error="ESCOGER CORRECTAMENTE EL NUMERO DE PARTIDA" promptTitle="DIGITE EL NUMERO DE PARTIDA" sqref="S3:S6 Q3:Q59">
      <formula1>PARTIDAS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2"/>
  <sheetViews>
    <sheetView zoomScale="80" zoomScaleNormal="80" workbookViewId="0">
      <selection activeCell="K37" sqref="K37"/>
    </sheetView>
  </sheetViews>
  <sheetFormatPr baseColWidth="10" defaultRowHeight="14.5" x14ac:dyDescent="0.35"/>
  <cols>
    <col min="1" max="1" width="57.26953125" style="73" customWidth="1"/>
    <col min="2" max="2" width="20.54296875" customWidth="1"/>
    <col min="3" max="3" width="27.1796875" style="76" bestFit="1" customWidth="1"/>
    <col min="4" max="4" width="28.54296875" customWidth="1"/>
    <col min="5" max="5" width="27.36328125" customWidth="1"/>
    <col min="6" max="6" width="25.6328125" customWidth="1"/>
    <col min="7" max="7" width="26.08984375" customWidth="1"/>
    <col min="8" max="8" width="26" customWidth="1"/>
    <col min="9" max="9" width="25.54296875" customWidth="1"/>
    <col min="10" max="10" width="28.08984375" customWidth="1"/>
    <col min="11" max="11" width="31.7265625" customWidth="1"/>
    <col min="12" max="12" width="29" customWidth="1"/>
    <col min="13" max="13" width="31.453125" customWidth="1"/>
    <col min="14" max="15" width="30.453125" customWidth="1"/>
  </cols>
  <sheetData>
    <row r="2" spans="1:3" x14ac:dyDescent="0.35">
      <c r="A2" s="37" t="s">
        <v>384</v>
      </c>
      <c r="B2" t="s">
        <v>717</v>
      </c>
      <c r="C2"/>
    </row>
    <row r="3" spans="1:3" s="31" customFormat="1" x14ac:dyDescent="0.35">
      <c r="A3" s="38" t="s">
        <v>147</v>
      </c>
      <c r="B3" s="39">
        <v>275120</v>
      </c>
      <c r="C3"/>
    </row>
    <row r="4" spans="1:3" s="31" customFormat="1" x14ac:dyDescent="0.35">
      <c r="A4" s="38" t="s">
        <v>182</v>
      </c>
      <c r="B4" s="39">
        <v>1110009.1299999999</v>
      </c>
      <c r="C4"/>
    </row>
    <row r="5" spans="1:3" s="31" customFormat="1" x14ac:dyDescent="0.35">
      <c r="A5" s="38" t="s">
        <v>553</v>
      </c>
      <c r="B5" s="39">
        <v>751892.54</v>
      </c>
      <c r="C5"/>
    </row>
    <row r="6" spans="1:3" s="31" customFormat="1" x14ac:dyDescent="0.35">
      <c r="A6" s="38" t="s">
        <v>27</v>
      </c>
      <c r="B6" s="39">
        <v>7546970.4200000027</v>
      </c>
      <c r="C6"/>
    </row>
    <row r="7" spans="1:3" s="31" customFormat="1" x14ac:dyDescent="0.35">
      <c r="A7" s="38" t="s">
        <v>166</v>
      </c>
      <c r="B7" s="39">
        <v>2725741.48</v>
      </c>
      <c r="C7"/>
    </row>
    <row r="8" spans="1:3" s="31" customFormat="1" x14ac:dyDescent="0.35">
      <c r="A8" s="38" t="s">
        <v>220</v>
      </c>
      <c r="B8" s="39">
        <v>1370998.18</v>
      </c>
      <c r="C8"/>
    </row>
    <row r="9" spans="1:3" s="31" customFormat="1" x14ac:dyDescent="0.35">
      <c r="A9" s="38" t="s">
        <v>560</v>
      </c>
      <c r="B9" s="39">
        <v>39920</v>
      </c>
      <c r="C9"/>
    </row>
    <row r="10" spans="1:3" s="31" customFormat="1" x14ac:dyDescent="0.35">
      <c r="A10" s="38" t="s">
        <v>289</v>
      </c>
      <c r="B10" s="39">
        <v>828720.49999999977</v>
      </c>
      <c r="C10"/>
    </row>
    <row r="11" spans="1:3" s="31" customFormat="1" x14ac:dyDescent="0.35">
      <c r="A11" s="38" t="s">
        <v>561</v>
      </c>
      <c r="B11" s="39">
        <v>1076452.99</v>
      </c>
      <c r="C11"/>
    </row>
    <row r="12" spans="1:3" s="31" customFormat="1" x14ac:dyDescent="0.35">
      <c r="A12" s="38" t="s">
        <v>562</v>
      </c>
      <c r="B12" s="39">
        <v>195000</v>
      </c>
      <c r="C12"/>
    </row>
    <row r="13" spans="1:3" s="31" customFormat="1" x14ac:dyDescent="0.35">
      <c r="A13" s="38" t="s">
        <v>385</v>
      </c>
      <c r="B13" s="39">
        <v>15920825.240000004</v>
      </c>
      <c r="C13"/>
    </row>
    <row r="14" spans="1:3" s="31" customFormat="1" x14ac:dyDescent="0.35">
      <c r="A14"/>
      <c r="B14"/>
      <c r="C14"/>
    </row>
    <row r="18" spans="1:14" x14ac:dyDescent="0.35">
      <c r="A18" s="75" t="s">
        <v>7</v>
      </c>
      <c r="B18" s="31" t="s">
        <v>717</v>
      </c>
      <c r="C18" s="31" t="s">
        <v>831</v>
      </c>
      <c r="D18" s="31" t="s">
        <v>832</v>
      </c>
      <c r="E18" s="31" t="s">
        <v>833</v>
      </c>
      <c r="F18" s="31" t="s">
        <v>834</v>
      </c>
      <c r="G18" s="31" t="s">
        <v>835</v>
      </c>
      <c r="H18" s="31" t="s">
        <v>836</v>
      </c>
      <c r="I18" s="31" t="s">
        <v>837</v>
      </c>
      <c r="J18" s="31" t="s">
        <v>838</v>
      </c>
      <c r="K18" s="31" t="s">
        <v>839</v>
      </c>
      <c r="L18" s="31" t="s">
        <v>840</v>
      </c>
      <c r="M18" s="31" t="s">
        <v>841</v>
      </c>
      <c r="N18" s="31" t="s">
        <v>842</v>
      </c>
    </row>
    <row r="19" spans="1:14" x14ac:dyDescent="0.35">
      <c r="A19" s="73" t="s">
        <v>34</v>
      </c>
      <c r="B19" s="39">
        <v>5125177.12</v>
      </c>
      <c r="C19" s="39">
        <v>307893.45999999996</v>
      </c>
      <c r="D19" s="39">
        <v>374990</v>
      </c>
      <c r="E19" s="39">
        <v>575284.12</v>
      </c>
      <c r="F19" s="39">
        <v>191590.31999999998</v>
      </c>
      <c r="G19" s="39">
        <v>1650394.4499999997</v>
      </c>
      <c r="H19" s="39">
        <v>78274.53</v>
      </c>
      <c r="I19" s="39">
        <v>527042.53</v>
      </c>
      <c r="J19" s="39">
        <v>285014.81</v>
      </c>
      <c r="K19" s="39">
        <v>39235.18</v>
      </c>
      <c r="L19" s="39">
        <v>412522.5</v>
      </c>
      <c r="M19" s="39">
        <v>68713.89</v>
      </c>
      <c r="N19" s="39">
        <v>614221.32999999996</v>
      </c>
    </row>
    <row r="20" spans="1:14" x14ac:dyDescent="0.35">
      <c r="A20" s="73" t="s">
        <v>385</v>
      </c>
      <c r="B20" s="39">
        <v>5125177.12</v>
      </c>
      <c r="C20" s="39">
        <v>307893.45999999996</v>
      </c>
      <c r="D20" s="39">
        <v>374990</v>
      </c>
      <c r="E20" s="39">
        <v>575284.12</v>
      </c>
      <c r="F20" s="39">
        <v>191590.31999999998</v>
      </c>
      <c r="G20" s="39">
        <v>1650394.4499999997</v>
      </c>
      <c r="H20" s="39">
        <v>78274.53</v>
      </c>
      <c r="I20" s="39">
        <v>527042.53</v>
      </c>
      <c r="J20" s="39">
        <v>285014.81</v>
      </c>
      <c r="K20" s="39">
        <v>39235.18</v>
      </c>
      <c r="L20" s="39">
        <v>412522.5</v>
      </c>
      <c r="M20" s="39">
        <v>68713.89</v>
      </c>
      <c r="N20" s="39">
        <v>614221.32999999996</v>
      </c>
    </row>
    <row r="21" spans="1:14" x14ac:dyDescent="0.35">
      <c r="A21"/>
      <c r="C21"/>
    </row>
    <row r="22" spans="1:14" x14ac:dyDescent="0.35">
      <c r="A22"/>
      <c r="B22" s="39">
        <v>5125177.12</v>
      </c>
      <c r="C22" s="39">
        <v>307893.45999999996</v>
      </c>
      <c r="D22" s="39">
        <v>374990</v>
      </c>
      <c r="E22" s="39">
        <v>575284.12</v>
      </c>
      <c r="F22" s="39">
        <v>191590.31999999998</v>
      </c>
      <c r="G22" s="39">
        <v>1650394.4499999997</v>
      </c>
      <c r="H22" s="39">
        <v>78274.53</v>
      </c>
      <c r="I22" s="39">
        <v>527042.53</v>
      </c>
      <c r="J22" s="39">
        <v>285014.81</v>
      </c>
      <c r="K22" s="39">
        <v>39235.18</v>
      </c>
      <c r="L22" s="39">
        <v>412522.5</v>
      </c>
      <c r="M22" s="39">
        <v>68713.89</v>
      </c>
      <c r="N22" s="39">
        <v>614221.32999999996</v>
      </c>
    </row>
    <row r="23" spans="1:14" x14ac:dyDescent="0.35">
      <c r="A23"/>
      <c r="C23" s="94">
        <f>+C22/$B$22</f>
        <v>6.0074696501415732E-2</v>
      </c>
      <c r="D23" s="94">
        <f t="shared" ref="D23:N23" si="0">+D22/$B$22</f>
        <v>7.3166251862140527E-2</v>
      </c>
      <c r="E23" s="94">
        <f t="shared" si="0"/>
        <v>0.11224668075471311</v>
      </c>
      <c r="F23" s="94">
        <f t="shared" si="0"/>
        <v>3.7382185144852122E-2</v>
      </c>
      <c r="G23" s="94">
        <f t="shared" si="0"/>
        <v>0.32201705645638246</v>
      </c>
      <c r="H23" s="94">
        <f t="shared" si="0"/>
        <v>1.5272551205020598E-2</v>
      </c>
      <c r="I23" s="94">
        <f t="shared" si="0"/>
        <v>0.10283401288578296</v>
      </c>
      <c r="J23" s="94">
        <f t="shared" si="0"/>
        <v>5.5610723947038927E-2</v>
      </c>
      <c r="K23" s="94">
        <f t="shared" si="0"/>
        <v>7.6553803081053319E-3</v>
      </c>
      <c r="L23" s="94">
        <f t="shared" si="0"/>
        <v>8.048941340782384E-2</v>
      </c>
      <c r="M23" s="94">
        <f t="shared" si="0"/>
        <v>1.3407124942444915E-2</v>
      </c>
      <c r="N23" s="94">
        <f t="shared" si="0"/>
        <v>0.11984392258427938</v>
      </c>
    </row>
    <row r="24" spans="1:14" x14ac:dyDescent="0.35">
      <c r="A24"/>
      <c r="C24"/>
    </row>
    <row r="25" spans="1:14" x14ac:dyDescent="0.35">
      <c r="A25"/>
      <c r="C25"/>
    </row>
    <row r="26" spans="1:14" x14ac:dyDescent="0.35">
      <c r="A26"/>
      <c r="C26"/>
    </row>
    <row r="27" spans="1:14" x14ac:dyDescent="0.35">
      <c r="A27"/>
      <c r="C27"/>
    </row>
    <row r="28" spans="1:14" x14ac:dyDescent="0.35">
      <c r="A28"/>
      <c r="C28"/>
    </row>
    <row r="29" spans="1:14" x14ac:dyDescent="0.35">
      <c r="A29"/>
      <c r="C29"/>
    </row>
    <row r="30" spans="1:14" x14ac:dyDescent="0.35">
      <c r="A30"/>
      <c r="C30"/>
    </row>
    <row r="31" spans="1:14" x14ac:dyDescent="0.35">
      <c r="A31"/>
      <c r="C31"/>
    </row>
    <row r="32" spans="1:14" x14ac:dyDescent="0.35">
      <c r="A32"/>
      <c r="C32"/>
    </row>
    <row r="33" spans="1:3" x14ac:dyDescent="0.35">
      <c r="A33"/>
      <c r="C33"/>
    </row>
    <row r="34" spans="1:3" x14ac:dyDescent="0.35">
      <c r="A34"/>
      <c r="C34"/>
    </row>
    <row r="35" spans="1:3" x14ac:dyDescent="0.35">
      <c r="A35"/>
      <c r="C35"/>
    </row>
    <row r="36" spans="1:3" x14ac:dyDescent="0.35">
      <c r="A36"/>
      <c r="C36"/>
    </row>
    <row r="37" spans="1:3" x14ac:dyDescent="0.35">
      <c r="A37"/>
      <c r="C37"/>
    </row>
    <row r="38" spans="1:3" x14ac:dyDescent="0.35">
      <c r="A38"/>
      <c r="C38"/>
    </row>
    <row r="39" spans="1:3" x14ac:dyDescent="0.35">
      <c r="A39"/>
      <c r="C39"/>
    </row>
    <row r="40" spans="1:3" x14ac:dyDescent="0.35">
      <c r="A40"/>
      <c r="C40"/>
    </row>
    <row r="41" spans="1:3" x14ac:dyDescent="0.35">
      <c r="A41"/>
      <c r="C41"/>
    </row>
    <row r="42" spans="1:3" x14ac:dyDescent="0.35">
      <c r="A42"/>
      <c r="C42"/>
    </row>
    <row r="43" spans="1:3" x14ac:dyDescent="0.35">
      <c r="A43"/>
      <c r="C43"/>
    </row>
    <row r="44" spans="1:3" x14ac:dyDescent="0.35">
      <c r="A44"/>
      <c r="C44"/>
    </row>
    <row r="45" spans="1:3" x14ac:dyDescent="0.35">
      <c r="A45"/>
      <c r="C45"/>
    </row>
    <row r="46" spans="1:3" x14ac:dyDescent="0.35">
      <c r="A46"/>
      <c r="C46"/>
    </row>
    <row r="47" spans="1:3" x14ac:dyDescent="0.35">
      <c r="A47"/>
      <c r="C47"/>
    </row>
    <row r="48" spans="1:3" x14ac:dyDescent="0.35">
      <c r="A48"/>
      <c r="C48"/>
    </row>
    <row r="49" spans="1:3" x14ac:dyDescent="0.35">
      <c r="A49"/>
      <c r="C49"/>
    </row>
    <row r="50" spans="1:3" x14ac:dyDescent="0.35">
      <c r="A50"/>
      <c r="C50"/>
    </row>
    <row r="51" spans="1:3" x14ac:dyDescent="0.35">
      <c r="A51"/>
      <c r="C51"/>
    </row>
    <row r="52" spans="1:3" x14ac:dyDescent="0.35">
      <c r="A52"/>
      <c r="C52"/>
    </row>
    <row r="53" spans="1:3" x14ac:dyDescent="0.35">
      <c r="A53"/>
      <c r="C53"/>
    </row>
    <row r="54" spans="1:3" x14ac:dyDescent="0.35">
      <c r="A54"/>
      <c r="C54"/>
    </row>
    <row r="55" spans="1:3" x14ac:dyDescent="0.35">
      <c r="A55"/>
      <c r="C55"/>
    </row>
    <row r="56" spans="1:3" x14ac:dyDescent="0.35">
      <c r="A56"/>
      <c r="C56"/>
    </row>
    <row r="57" spans="1:3" x14ac:dyDescent="0.35">
      <c r="A57"/>
      <c r="C57"/>
    </row>
    <row r="58" spans="1:3" x14ac:dyDescent="0.35">
      <c r="A58"/>
      <c r="C58"/>
    </row>
    <row r="59" spans="1:3" x14ac:dyDescent="0.35">
      <c r="A59"/>
      <c r="C59"/>
    </row>
    <row r="60" spans="1:3" x14ac:dyDescent="0.35">
      <c r="A60"/>
      <c r="C60"/>
    </row>
    <row r="61" spans="1:3" x14ac:dyDescent="0.35">
      <c r="A61"/>
      <c r="C61"/>
    </row>
    <row r="62" spans="1:3" x14ac:dyDescent="0.35">
      <c r="A62"/>
      <c r="C62"/>
    </row>
    <row r="63" spans="1:3" x14ac:dyDescent="0.35">
      <c r="A63"/>
      <c r="C63"/>
    </row>
    <row r="64" spans="1:3" x14ac:dyDescent="0.35">
      <c r="A64"/>
      <c r="C64"/>
    </row>
    <row r="65" spans="1:3" x14ac:dyDescent="0.35">
      <c r="A65"/>
      <c r="C65"/>
    </row>
    <row r="66" spans="1:3" x14ac:dyDescent="0.35">
      <c r="A66"/>
      <c r="C66"/>
    </row>
    <row r="67" spans="1:3" x14ac:dyDescent="0.35">
      <c r="A67"/>
      <c r="C67"/>
    </row>
    <row r="68" spans="1:3" x14ac:dyDescent="0.35">
      <c r="A68"/>
      <c r="C68"/>
    </row>
    <row r="69" spans="1:3" x14ac:dyDescent="0.35">
      <c r="A69"/>
      <c r="C69"/>
    </row>
    <row r="70" spans="1:3" x14ac:dyDescent="0.35">
      <c r="A70"/>
      <c r="C70"/>
    </row>
    <row r="71" spans="1:3" x14ac:dyDescent="0.35">
      <c r="A71"/>
      <c r="C71"/>
    </row>
    <row r="72" spans="1:3" x14ac:dyDescent="0.35">
      <c r="A72"/>
      <c r="C72"/>
    </row>
    <row r="73" spans="1:3" x14ac:dyDescent="0.35">
      <c r="A73"/>
      <c r="C73"/>
    </row>
    <row r="74" spans="1:3" x14ac:dyDescent="0.35">
      <c r="A74"/>
      <c r="C74"/>
    </row>
    <row r="75" spans="1:3" x14ac:dyDescent="0.35">
      <c r="A75"/>
      <c r="C75"/>
    </row>
    <row r="76" spans="1:3" x14ac:dyDescent="0.35">
      <c r="A76"/>
      <c r="C76"/>
    </row>
    <row r="77" spans="1:3" x14ac:dyDescent="0.35">
      <c r="A77"/>
      <c r="C77"/>
    </row>
    <row r="78" spans="1:3" x14ac:dyDescent="0.35">
      <c r="A78"/>
      <c r="C78"/>
    </row>
    <row r="79" spans="1:3" x14ac:dyDescent="0.35">
      <c r="A79"/>
      <c r="C79"/>
    </row>
    <row r="80" spans="1:3" x14ac:dyDescent="0.35">
      <c r="A80"/>
      <c r="C80"/>
    </row>
    <row r="81" spans="1:3" x14ac:dyDescent="0.35">
      <c r="A81"/>
      <c r="C81"/>
    </row>
    <row r="82" spans="1:3" x14ac:dyDescent="0.35">
      <c r="A82"/>
      <c r="C82"/>
    </row>
    <row r="83" spans="1:3" x14ac:dyDescent="0.35">
      <c r="A83"/>
      <c r="C83"/>
    </row>
    <row r="84" spans="1:3" x14ac:dyDescent="0.35">
      <c r="A84"/>
      <c r="C84"/>
    </row>
    <row r="85" spans="1:3" x14ac:dyDescent="0.35">
      <c r="A85"/>
      <c r="C85"/>
    </row>
    <row r="86" spans="1:3" x14ac:dyDescent="0.35">
      <c r="A86"/>
      <c r="C86"/>
    </row>
    <row r="87" spans="1:3" x14ac:dyDescent="0.35">
      <c r="A87"/>
      <c r="C87"/>
    </row>
    <row r="88" spans="1:3" x14ac:dyDescent="0.35">
      <c r="A88"/>
      <c r="C88"/>
    </row>
    <row r="89" spans="1:3" x14ac:dyDescent="0.35">
      <c r="A89"/>
      <c r="C89"/>
    </row>
    <row r="90" spans="1:3" x14ac:dyDescent="0.35">
      <c r="A90"/>
      <c r="C90"/>
    </row>
    <row r="91" spans="1:3" x14ac:dyDescent="0.35">
      <c r="A91"/>
      <c r="C91"/>
    </row>
    <row r="92" spans="1:3" x14ac:dyDescent="0.35">
      <c r="A92"/>
      <c r="C92"/>
    </row>
    <row r="93" spans="1:3" x14ac:dyDescent="0.35">
      <c r="A93"/>
      <c r="C93"/>
    </row>
    <row r="94" spans="1:3" x14ac:dyDescent="0.35">
      <c r="A94"/>
      <c r="C94"/>
    </row>
    <row r="95" spans="1:3" x14ac:dyDescent="0.35">
      <c r="A95"/>
      <c r="C95"/>
    </row>
    <row r="96" spans="1:3" x14ac:dyDescent="0.35">
      <c r="A96"/>
      <c r="C96"/>
    </row>
    <row r="97" spans="1:3" x14ac:dyDescent="0.35">
      <c r="A97"/>
      <c r="C97"/>
    </row>
    <row r="98" spans="1:3" x14ac:dyDescent="0.35">
      <c r="A98"/>
      <c r="C98"/>
    </row>
    <row r="99" spans="1:3" x14ac:dyDescent="0.35">
      <c r="A99"/>
      <c r="C99"/>
    </row>
    <row r="100" spans="1:3" x14ac:dyDescent="0.35">
      <c r="A100"/>
      <c r="C100"/>
    </row>
    <row r="101" spans="1:3" x14ac:dyDescent="0.35">
      <c r="A101"/>
      <c r="C101"/>
    </row>
    <row r="102" spans="1:3" x14ac:dyDescent="0.35">
      <c r="A102"/>
      <c r="C102"/>
    </row>
    <row r="103" spans="1:3" x14ac:dyDescent="0.35">
      <c r="A103"/>
      <c r="C103"/>
    </row>
    <row r="104" spans="1:3" x14ac:dyDescent="0.35">
      <c r="A104"/>
      <c r="C104"/>
    </row>
    <row r="105" spans="1:3" x14ac:dyDescent="0.35">
      <c r="A105"/>
      <c r="C105"/>
    </row>
    <row r="106" spans="1:3" x14ac:dyDescent="0.35">
      <c r="A106"/>
      <c r="C106"/>
    </row>
    <row r="107" spans="1:3" x14ac:dyDescent="0.35">
      <c r="A107"/>
      <c r="C107"/>
    </row>
    <row r="108" spans="1:3" x14ac:dyDescent="0.35">
      <c r="A108"/>
      <c r="C108"/>
    </row>
    <row r="109" spans="1:3" x14ac:dyDescent="0.35">
      <c r="A109"/>
      <c r="C109"/>
    </row>
    <row r="110" spans="1:3" x14ac:dyDescent="0.35">
      <c r="A110"/>
      <c r="C110"/>
    </row>
    <row r="111" spans="1:3" x14ac:dyDescent="0.35">
      <c r="A111"/>
      <c r="C111"/>
    </row>
    <row r="112" spans="1:3" x14ac:dyDescent="0.35">
      <c r="A112"/>
      <c r="C112"/>
    </row>
    <row r="113" spans="1:3" x14ac:dyDescent="0.35">
      <c r="A113"/>
      <c r="C113"/>
    </row>
    <row r="114" spans="1:3" x14ac:dyDescent="0.35">
      <c r="A114"/>
      <c r="C114"/>
    </row>
    <row r="115" spans="1:3" x14ac:dyDescent="0.35">
      <c r="A115"/>
      <c r="C115"/>
    </row>
    <row r="116" spans="1:3" x14ac:dyDescent="0.35">
      <c r="A116"/>
      <c r="C116"/>
    </row>
    <row r="117" spans="1:3" x14ac:dyDescent="0.35">
      <c r="A117"/>
      <c r="C117"/>
    </row>
    <row r="118" spans="1:3" x14ac:dyDescent="0.35">
      <c r="A118"/>
      <c r="C118"/>
    </row>
    <row r="119" spans="1:3" x14ac:dyDescent="0.35">
      <c r="A119"/>
      <c r="C119"/>
    </row>
    <row r="120" spans="1:3" x14ac:dyDescent="0.35">
      <c r="A120"/>
      <c r="C120"/>
    </row>
    <row r="121" spans="1:3" x14ac:dyDescent="0.35">
      <c r="A121"/>
      <c r="C121"/>
    </row>
    <row r="122" spans="1:3" x14ac:dyDescent="0.35">
      <c r="A122"/>
      <c r="C122"/>
    </row>
    <row r="123" spans="1:3" x14ac:dyDescent="0.35">
      <c r="A123"/>
      <c r="C123"/>
    </row>
    <row r="124" spans="1:3" x14ac:dyDescent="0.35">
      <c r="A124"/>
      <c r="C124"/>
    </row>
    <row r="125" spans="1:3" x14ac:dyDescent="0.35">
      <c r="A125"/>
      <c r="C125"/>
    </row>
    <row r="126" spans="1:3" x14ac:dyDescent="0.35">
      <c r="A126"/>
      <c r="C126"/>
    </row>
    <row r="127" spans="1:3" x14ac:dyDescent="0.35">
      <c r="A127"/>
      <c r="C127"/>
    </row>
    <row r="128" spans="1:3" x14ac:dyDescent="0.35">
      <c r="A128"/>
      <c r="C128"/>
    </row>
    <row r="129" spans="1:3" x14ac:dyDescent="0.35">
      <c r="A129"/>
      <c r="C129"/>
    </row>
    <row r="130" spans="1:3" x14ac:dyDescent="0.35">
      <c r="A130"/>
      <c r="C130"/>
    </row>
    <row r="131" spans="1:3" x14ac:dyDescent="0.35">
      <c r="A131"/>
      <c r="C131"/>
    </row>
    <row r="132" spans="1:3" x14ac:dyDescent="0.35">
      <c r="A132"/>
      <c r="C132"/>
    </row>
    <row r="133" spans="1:3" x14ac:dyDescent="0.35">
      <c r="A133"/>
      <c r="C133"/>
    </row>
    <row r="134" spans="1:3" x14ac:dyDescent="0.35">
      <c r="A134"/>
      <c r="C134"/>
    </row>
    <row r="135" spans="1:3" x14ac:dyDescent="0.35">
      <c r="A135"/>
      <c r="C135"/>
    </row>
    <row r="136" spans="1:3" x14ac:dyDescent="0.35">
      <c r="A136"/>
      <c r="C136"/>
    </row>
    <row r="137" spans="1:3" x14ac:dyDescent="0.35">
      <c r="A137"/>
      <c r="C137"/>
    </row>
    <row r="138" spans="1:3" x14ac:dyDescent="0.35">
      <c r="A138"/>
      <c r="C138"/>
    </row>
    <row r="139" spans="1:3" x14ac:dyDescent="0.35">
      <c r="A139"/>
      <c r="C139"/>
    </row>
    <row r="140" spans="1:3" x14ac:dyDescent="0.35">
      <c r="A140"/>
      <c r="C140"/>
    </row>
    <row r="141" spans="1:3" x14ac:dyDescent="0.35">
      <c r="A141"/>
      <c r="C141"/>
    </row>
    <row r="142" spans="1:3" x14ac:dyDescent="0.35">
      <c r="A142"/>
      <c r="C142"/>
    </row>
    <row r="143" spans="1:3" x14ac:dyDescent="0.35">
      <c r="A143"/>
      <c r="C143"/>
    </row>
    <row r="144" spans="1:3" x14ac:dyDescent="0.35">
      <c r="A144"/>
      <c r="C144"/>
    </row>
    <row r="145" spans="1:3" x14ac:dyDescent="0.35">
      <c r="A145"/>
      <c r="C145"/>
    </row>
    <row r="146" spans="1:3" x14ac:dyDescent="0.35">
      <c r="A146"/>
      <c r="C146"/>
    </row>
    <row r="147" spans="1:3" x14ac:dyDescent="0.35">
      <c r="A147"/>
      <c r="C147"/>
    </row>
    <row r="148" spans="1:3" x14ac:dyDescent="0.35">
      <c r="A148"/>
      <c r="C148"/>
    </row>
    <row r="149" spans="1:3" x14ac:dyDescent="0.35">
      <c r="A149"/>
      <c r="C149"/>
    </row>
    <row r="150" spans="1:3" x14ac:dyDescent="0.35">
      <c r="A150"/>
      <c r="C150"/>
    </row>
    <row r="151" spans="1:3" x14ac:dyDescent="0.35">
      <c r="A151"/>
      <c r="C151"/>
    </row>
    <row r="152" spans="1:3" x14ac:dyDescent="0.35">
      <c r="A152"/>
      <c r="C152"/>
    </row>
    <row r="153" spans="1:3" x14ac:dyDescent="0.35">
      <c r="A153"/>
      <c r="C153"/>
    </row>
    <row r="154" spans="1:3" x14ac:dyDescent="0.35">
      <c r="A154"/>
      <c r="C154"/>
    </row>
    <row r="155" spans="1:3" x14ac:dyDescent="0.35">
      <c r="A155"/>
      <c r="C155"/>
    </row>
    <row r="156" spans="1:3" x14ac:dyDescent="0.35">
      <c r="A156"/>
      <c r="C156"/>
    </row>
    <row r="157" spans="1:3" x14ac:dyDescent="0.35">
      <c r="A157"/>
      <c r="C157"/>
    </row>
    <row r="158" spans="1:3" x14ac:dyDescent="0.35">
      <c r="A158"/>
      <c r="C158"/>
    </row>
    <row r="159" spans="1:3" x14ac:dyDescent="0.35">
      <c r="A159"/>
      <c r="C159"/>
    </row>
    <row r="160" spans="1:3" x14ac:dyDescent="0.35">
      <c r="A160"/>
      <c r="C160"/>
    </row>
    <row r="161" spans="1:15" x14ac:dyDescent="0.35">
      <c r="A161"/>
      <c r="C161"/>
    </row>
    <row r="162" spans="1:15" x14ac:dyDescent="0.35">
      <c r="A162"/>
      <c r="C162"/>
    </row>
    <row r="163" spans="1:15" x14ac:dyDescent="0.35">
      <c r="A163"/>
      <c r="C163"/>
    </row>
    <row r="164" spans="1:15" x14ac:dyDescent="0.35">
      <c r="A164"/>
      <c r="C164"/>
    </row>
    <row r="165" spans="1:15" x14ac:dyDescent="0.35">
      <c r="A165"/>
      <c r="C165"/>
    </row>
    <row r="167" spans="1:15" x14ac:dyDescent="0.35">
      <c r="D167" t="s">
        <v>843</v>
      </c>
      <c r="E167" t="s">
        <v>844</v>
      </c>
      <c r="F167" s="31" t="s">
        <v>845</v>
      </c>
      <c r="G167" s="31" t="s">
        <v>846</v>
      </c>
      <c r="H167" s="31" t="s">
        <v>847</v>
      </c>
      <c r="I167" s="31" t="s">
        <v>848</v>
      </c>
      <c r="J167" s="31" t="s">
        <v>849</v>
      </c>
      <c r="K167" s="31" t="s">
        <v>850</v>
      </c>
      <c r="L167" s="31" t="s">
        <v>851</v>
      </c>
      <c r="M167" s="31" t="s">
        <v>852</v>
      </c>
      <c r="N167" s="31" t="s">
        <v>853</v>
      </c>
      <c r="O167" s="31" t="s">
        <v>854</v>
      </c>
    </row>
    <row r="168" spans="1:15" x14ac:dyDescent="0.35">
      <c r="A168"/>
      <c r="B168" t="s">
        <v>864</v>
      </c>
      <c r="C168" s="85">
        <v>15920825.239999998</v>
      </c>
      <c r="D168" s="85">
        <v>1150854.1599999999</v>
      </c>
      <c r="E168" s="85">
        <v>754829.96999999974</v>
      </c>
      <c r="F168" s="85">
        <v>1010388.6499999997</v>
      </c>
      <c r="G168" s="85">
        <v>523612.08999999997</v>
      </c>
      <c r="H168" s="85">
        <v>2098244.15</v>
      </c>
      <c r="I168" s="85">
        <v>406880.83</v>
      </c>
      <c r="J168" s="85">
        <v>1659283.4000000001</v>
      </c>
      <c r="K168" s="85">
        <v>1167758.95</v>
      </c>
      <c r="L168" s="85">
        <v>170674.82000000004</v>
      </c>
      <c r="M168" s="85">
        <v>447627.5</v>
      </c>
      <c r="N168" s="85">
        <v>348449.57</v>
      </c>
      <c r="O168" s="85">
        <v>6182221.1500000013</v>
      </c>
    </row>
    <row r="169" spans="1:15" x14ac:dyDescent="0.35">
      <c r="A169"/>
      <c r="B169" t="s">
        <v>865</v>
      </c>
      <c r="C169" s="85">
        <v>26438206.907340016</v>
      </c>
      <c r="D169" s="85">
        <v>2203183.9089450007</v>
      </c>
      <c r="E169" s="85">
        <v>2203183.9089450007</v>
      </c>
      <c r="F169" s="85">
        <v>2203183.9089450007</v>
      </c>
      <c r="G169" s="85">
        <v>2203183.9089450007</v>
      </c>
      <c r="H169" s="85">
        <v>2203183.9089450007</v>
      </c>
      <c r="I169" s="85">
        <v>2203183.9089450007</v>
      </c>
      <c r="J169" s="85">
        <v>2203183.9089450007</v>
      </c>
      <c r="K169" s="85">
        <v>2203183.9089450007</v>
      </c>
      <c r="L169" s="85">
        <v>2203183.9089450007</v>
      </c>
      <c r="M169" s="85">
        <v>2203183.9089450007</v>
      </c>
      <c r="N169" s="85">
        <v>2203183.9089450007</v>
      </c>
      <c r="O169" s="85">
        <v>2203183.9089450007</v>
      </c>
    </row>
    <row r="170" spans="1:15" x14ac:dyDescent="0.35">
      <c r="A170"/>
      <c r="B170" t="s">
        <v>866</v>
      </c>
      <c r="C170" s="39">
        <f>SUM(C168:C169)</f>
        <v>42359032.147340015</v>
      </c>
      <c r="D170" s="99">
        <f>SUM(D168:D169)</f>
        <v>3354038.0689450009</v>
      </c>
      <c r="E170" s="99">
        <f t="shared" ref="E170:O170" si="1">SUM(E168:E169)</f>
        <v>2958013.8789450005</v>
      </c>
      <c r="F170" s="99">
        <f t="shared" si="1"/>
        <v>3213572.5589450002</v>
      </c>
      <c r="G170" s="99">
        <f t="shared" si="1"/>
        <v>2726795.9989450006</v>
      </c>
      <c r="H170" s="99">
        <f t="shared" si="1"/>
        <v>4301428.0589450002</v>
      </c>
      <c r="I170" s="99">
        <f t="shared" si="1"/>
        <v>2610064.7389450008</v>
      </c>
      <c r="J170" s="99">
        <f t="shared" si="1"/>
        <v>3862467.3089450011</v>
      </c>
      <c r="K170" s="99">
        <f t="shared" si="1"/>
        <v>3370942.8589450009</v>
      </c>
      <c r="L170" s="99">
        <f t="shared" si="1"/>
        <v>2373858.7289450006</v>
      </c>
      <c r="M170" s="99">
        <f t="shared" si="1"/>
        <v>2650811.4089450007</v>
      </c>
      <c r="N170" s="99">
        <f t="shared" si="1"/>
        <v>2551633.4789450006</v>
      </c>
      <c r="O170" s="99">
        <f t="shared" si="1"/>
        <v>8385405.058945002</v>
      </c>
    </row>
    <row r="171" spans="1:15" x14ac:dyDescent="0.35">
      <c r="A171"/>
      <c r="B171" t="s">
        <v>859</v>
      </c>
      <c r="C171"/>
      <c r="D171" s="39">
        <f>+D170</f>
        <v>3354038.0689450009</v>
      </c>
      <c r="E171" s="39">
        <f>+D171+E170</f>
        <v>6312051.9478900013</v>
      </c>
      <c r="F171" s="39">
        <f t="shared" ref="F171:O171" si="2">+E171+F170</f>
        <v>9525624.5068350025</v>
      </c>
      <c r="G171" s="39">
        <f t="shared" si="2"/>
        <v>12252420.505780004</v>
      </c>
      <c r="H171" s="39">
        <f t="shared" si="2"/>
        <v>16553848.564725004</v>
      </c>
      <c r="I171" s="39">
        <f t="shared" si="2"/>
        <v>19163913.303670004</v>
      </c>
      <c r="J171" s="39">
        <f t="shared" si="2"/>
        <v>23026380.612615004</v>
      </c>
      <c r="K171" s="39">
        <f t="shared" si="2"/>
        <v>26397323.471560005</v>
      </c>
      <c r="L171" s="39">
        <f t="shared" si="2"/>
        <v>28771182.200505007</v>
      </c>
      <c r="M171" s="39">
        <f t="shared" si="2"/>
        <v>31421993.609450009</v>
      </c>
      <c r="N171" s="39">
        <f t="shared" si="2"/>
        <v>33973627.088395007</v>
      </c>
      <c r="O171" s="39">
        <f t="shared" si="2"/>
        <v>42359032.147340007</v>
      </c>
    </row>
    <row r="172" spans="1:15" x14ac:dyDescent="0.35">
      <c r="A172"/>
      <c r="B172" t="s">
        <v>857</v>
      </c>
      <c r="C172"/>
      <c r="D172" s="94">
        <f>+D170/$C$170</f>
        <v>7.9181178108093803E-2</v>
      </c>
      <c r="E172" s="94">
        <f t="shared" ref="E172:O172" si="3">+E170/$C$170</f>
        <v>6.983195151050571E-2</v>
      </c>
      <c r="F172" s="94">
        <f t="shared" si="3"/>
        <v>7.5865108243432802E-2</v>
      </c>
      <c r="G172" s="94">
        <f t="shared" si="3"/>
        <v>6.4373425470634432E-2</v>
      </c>
      <c r="H172" s="94">
        <f t="shared" si="3"/>
        <v>0.10154689191157815</v>
      </c>
      <c r="I172" s="94">
        <f t="shared" si="3"/>
        <v>6.1617667038903361E-2</v>
      </c>
      <c r="J172" s="94">
        <f t="shared" si="3"/>
        <v>9.1184031200475607E-2</v>
      </c>
      <c r="K172" s="94">
        <f t="shared" si="3"/>
        <v>7.9580261589066628E-2</v>
      </c>
      <c r="L172" s="94">
        <f t="shared" si="3"/>
        <v>5.6041382642735144E-2</v>
      </c>
      <c r="M172" s="94">
        <f t="shared" si="3"/>
        <v>6.25796028512767E-2</v>
      </c>
      <c r="N172" s="94">
        <f t="shared" si="3"/>
        <v>6.0238238448638244E-2</v>
      </c>
      <c r="O172" s="94">
        <f t="shared" si="3"/>
        <v>0.1979602609846593</v>
      </c>
    </row>
    <row r="173" spans="1:15" x14ac:dyDescent="0.35">
      <c r="A173"/>
      <c r="B173" t="s">
        <v>858</v>
      </c>
      <c r="C173"/>
      <c r="D173" s="95">
        <f>+D172</f>
        <v>7.9181178108093803E-2</v>
      </c>
      <c r="E173" s="95">
        <f>+D173+E172</f>
        <v>0.14901312961859953</v>
      </c>
      <c r="F173" s="95">
        <f t="shared" ref="F173:O173" si="4">+E173+F172</f>
        <v>0.22487823786203232</v>
      </c>
      <c r="G173" s="95">
        <f t="shared" si="4"/>
        <v>0.28925166333266672</v>
      </c>
      <c r="H173" s="95">
        <f t="shared" si="4"/>
        <v>0.39079855524424489</v>
      </c>
      <c r="I173" s="95">
        <f t="shared" si="4"/>
        <v>0.45241622228314826</v>
      </c>
      <c r="J173" s="95">
        <f t="shared" si="4"/>
        <v>0.54360025348362384</v>
      </c>
      <c r="K173" s="95">
        <f t="shared" si="4"/>
        <v>0.62318051507269046</v>
      </c>
      <c r="L173" s="95">
        <f t="shared" si="4"/>
        <v>0.67922189771542563</v>
      </c>
      <c r="M173" s="95">
        <f t="shared" si="4"/>
        <v>0.74180150056670235</v>
      </c>
      <c r="N173" s="95">
        <f t="shared" si="4"/>
        <v>0.80203973901534065</v>
      </c>
      <c r="O173" s="95">
        <f t="shared" si="4"/>
        <v>1</v>
      </c>
    </row>
    <row r="174" spans="1:15" x14ac:dyDescent="0.35">
      <c r="A174"/>
      <c r="C174"/>
    </row>
    <row r="175" spans="1:15" x14ac:dyDescent="0.35">
      <c r="A175"/>
      <c r="C175"/>
    </row>
    <row r="176" spans="1:15" x14ac:dyDescent="0.35">
      <c r="A176"/>
      <c r="C176"/>
    </row>
    <row r="177" spans="1:3" x14ac:dyDescent="0.35">
      <c r="A177"/>
      <c r="C177"/>
    </row>
    <row r="178" spans="1:3" x14ac:dyDescent="0.35">
      <c r="A178"/>
      <c r="C178"/>
    </row>
    <row r="179" spans="1:3" x14ac:dyDescent="0.35">
      <c r="A179"/>
      <c r="C179"/>
    </row>
    <row r="180" spans="1:3" x14ac:dyDescent="0.35">
      <c r="A180"/>
      <c r="C180"/>
    </row>
    <row r="181" spans="1:3" x14ac:dyDescent="0.35">
      <c r="A181"/>
      <c r="C181"/>
    </row>
    <row r="182" spans="1:3" x14ac:dyDescent="0.35">
      <c r="A182"/>
      <c r="C182"/>
    </row>
    <row r="183" spans="1:3" x14ac:dyDescent="0.35">
      <c r="A183"/>
      <c r="C183"/>
    </row>
    <row r="184" spans="1:3" x14ac:dyDescent="0.35">
      <c r="A184"/>
      <c r="C184"/>
    </row>
    <row r="185" spans="1:3" x14ac:dyDescent="0.35">
      <c r="A185"/>
      <c r="C185"/>
    </row>
    <row r="186" spans="1:3" x14ac:dyDescent="0.35">
      <c r="A186"/>
      <c r="C186"/>
    </row>
    <row r="187" spans="1:3" x14ac:dyDescent="0.35">
      <c r="A187"/>
      <c r="C187"/>
    </row>
    <row r="188" spans="1:3" x14ac:dyDescent="0.35">
      <c r="A188"/>
      <c r="C188"/>
    </row>
    <row r="189" spans="1:3" x14ac:dyDescent="0.35">
      <c r="A189"/>
      <c r="C189"/>
    </row>
    <row r="190" spans="1:3" x14ac:dyDescent="0.35">
      <c r="A190"/>
      <c r="C190"/>
    </row>
    <row r="191" spans="1:3" x14ac:dyDescent="0.35">
      <c r="A191"/>
      <c r="C191"/>
    </row>
    <row r="192" spans="1:3" x14ac:dyDescent="0.35">
      <c r="A192"/>
      <c r="C192"/>
    </row>
    <row r="193" spans="1:3" x14ac:dyDescent="0.35">
      <c r="A193"/>
      <c r="C193"/>
    </row>
    <row r="194" spans="1:3" x14ac:dyDescent="0.35">
      <c r="A194"/>
      <c r="C194"/>
    </row>
    <row r="195" spans="1:3" x14ac:dyDescent="0.35">
      <c r="A195"/>
      <c r="C195"/>
    </row>
    <row r="196" spans="1:3" x14ac:dyDescent="0.35">
      <c r="A196"/>
      <c r="C196"/>
    </row>
    <row r="197" spans="1:3" x14ac:dyDescent="0.35">
      <c r="A197"/>
      <c r="C197"/>
    </row>
    <row r="198" spans="1:3" x14ac:dyDescent="0.35">
      <c r="A198"/>
      <c r="C198"/>
    </row>
    <row r="199" spans="1:3" x14ac:dyDescent="0.35">
      <c r="A199"/>
      <c r="C199"/>
    </row>
    <row r="200" spans="1:3" x14ac:dyDescent="0.35">
      <c r="A200"/>
      <c r="C200"/>
    </row>
    <row r="201" spans="1:3" x14ac:dyDescent="0.35">
      <c r="A201"/>
      <c r="C201"/>
    </row>
    <row r="202" spans="1:3" x14ac:dyDescent="0.35">
      <c r="A202"/>
      <c r="C202"/>
    </row>
    <row r="203" spans="1:3" x14ac:dyDescent="0.35">
      <c r="A203"/>
      <c r="C203"/>
    </row>
    <row r="204" spans="1:3" x14ac:dyDescent="0.35">
      <c r="A204"/>
      <c r="C204"/>
    </row>
    <row r="205" spans="1:3" x14ac:dyDescent="0.35">
      <c r="A205"/>
      <c r="C205"/>
    </row>
    <row r="206" spans="1:3" x14ac:dyDescent="0.35">
      <c r="A206"/>
      <c r="C206"/>
    </row>
    <row r="207" spans="1:3" x14ac:dyDescent="0.35">
      <c r="A207"/>
      <c r="C207"/>
    </row>
    <row r="208" spans="1:3" x14ac:dyDescent="0.35">
      <c r="A208"/>
      <c r="C208"/>
    </row>
    <row r="209" spans="1:3" x14ac:dyDescent="0.35">
      <c r="A209"/>
      <c r="C209"/>
    </row>
    <row r="210" spans="1:3" x14ac:dyDescent="0.35">
      <c r="A210"/>
      <c r="C210"/>
    </row>
    <row r="211" spans="1:3" x14ac:dyDescent="0.35">
      <c r="A211"/>
      <c r="C211"/>
    </row>
    <row r="212" spans="1:3" x14ac:dyDescent="0.35">
      <c r="A212"/>
      <c r="C212"/>
    </row>
    <row r="213" spans="1:3" x14ac:dyDescent="0.35">
      <c r="A213"/>
      <c r="C213"/>
    </row>
    <row r="214" spans="1:3" x14ac:dyDescent="0.35">
      <c r="A214"/>
      <c r="C214"/>
    </row>
    <row r="215" spans="1:3" x14ac:dyDescent="0.35">
      <c r="A215"/>
      <c r="C215"/>
    </row>
    <row r="216" spans="1:3" x14ac:dyDescent="0.35">
      <c r="A216"/>
      <c r="C216"/>
    </row>
    <row r="217" spans="1:3" x14ac:dyDescent="0.35">
      <c r="A217"/>
      <c r="C217"/>
    </row>
    <row r="218" spans="1:3" x14ac:dyDescent="0.35">
      <c r="A218"/>
      <c r="C218"/>
    </row>
    <row r="219" spans="1:3" x14ac:dyDescent="0.35">
      <c r="A219"/>
      <c r="C219"/>
    </row>
    <row r="220" spans="1:3" x14ac:dyDescent="0.35">
      <c r="A220"/>
      <c r="C220"/>
    </row>
    <row r="221" spans="1:3" x14ac:dyDescent="0.35">
      <c r="A221"/>
      <c r="C221"/>
    </row>
    <row r="222" spans="1:3" x14ac:dyDescent="0.35">
      <c r="B222" s="31"/>
      <c r="C222"/>
    </row>
    <row r="223" spans="1:3" x14ac:dyDescent="0.35">
      <c r="A223" s="37" t="s">
        <v>384</v>
      </c>
      <c r="B223" t="s">
        <v>717</v>
      </c>
      <c r="C223"/>
    </row>
    <row r="224" spans="1:3" x14ac:dyDescent="0.35">
      <c r="A224" s="38" t="s">
        <v>449</v>
      </c>
      <c r="B224" s="39">
        <v>5125177.12</v>
      </c>
      <c r="C224"/>
    </row>
    <row r="225" spans="1:3" x14ac:dyDescent="0.35">
      <c r="A225" s="109" t="s">
        <v>182</v>
      </c>
      <c r="B225" s="39">
        <v>513029.13</v>
      </c>
      <c r="C225"/>
    </row>
    <row r="226" spans="1:3" x14ac:dyDescent="0.35">
      <c r="A226" s="109" t="s">
        <v>553</v>
      </c>
      <c r="B226" s="39">
        <v>159496.54</v>
      </c>
      <c r="C226"/>
    </row>
    <row r="227" spans="1:3" x14ac:dyDescent="0.35">
      <c r="A227" s="109" t="s">
        <v>27</v>
      </c>
      <c r="B227" s="39">
        <v>3605987.94</v>
      </c>
      <c r="C227"/>
    </row>
    <row r="228" spans="1:3" x14ac:dyDescent="0.35">
      <c r="A228" s="109" t="s">
        <v>220</v>
      </c>
      <c r="B228" s="39">
        <v>146929.93</v>
      </c>
      <c r="C228"/>
    </row>
    <row r="229" spans="1:3" x14ac:dyDescent="0.35">
      <c r="A229" s="109" t="s">
        <v>289</v>
      </c>
      <c r="B229" s="39">
        <v>176984.76</v>
      </c>
      <c r="C229"/>
    </row>
    <row r="230" spans="1:3" x14ac:dyDescent="0.35">
      <c r="A230" s="109" t="s">
        <v>561</v>
      </c>
      <c r="B230" s="39">
        <v>522748.81999999995</v>
      </c>
      <c r="C230"/>
    </row>
    <row r="231" spans="1:3" x14ac:dyDescent="0.35">
      <c r="A231" s="38" t="s">
        <v>451</v>
      </c>
      <c r="B231" s="39">
        <v>10795648.120000001</v>
      </c>
      <c r="C231"/>
    </row>
    <row r="232" spans="1:3" x14ac:dyDescent="0.35">
      <c r="A232" s="109" t="s">
        <v>147</v>
      </c>
      <c r="B232" s="39">
        <v>275120</v>
      </c>
      <c r="C232"/>
    </row>
    <row r="233" spans="1:3" x14ac:dyDescent="0.35">
      <c r="A233" s="109" t="s">
        <v>182</v>
      </c>
      <c r="B233" s="39">
        <v>596980</v>
      </c>
      <c r="C233"/>
    </row>
    <row r="234" spans="1:3" x14ac:dyDescent="0.35">
      <c r="A234" s="109" t="s">
        <v>553</v>
      </c>
      <c r="B234" s="39">
        <v>592396</v>
      </c>
      <c r="C234"/>
    </row>
    <row r="235" spans="1:3" x14ac:dyDescent="0.35">
      <c r="A235" s="109" t="s">
        <v>27</v>
      </c>
      <c r="B235" s="39">
        <v>3940982.4800000004</v>
      </c>
      <c r="C235"/>
    </row>
    <row r="236" spans="1:3" x14ac:dyDescent="0.35">
      <c r="A236" s="109" t="s">
        <v>166</v>
      </c>
      <c r="B236" s="39">
        <v>2725741.48</v>
      </c>
      <c r="C236"/>
    </row>
    <row r="237" spans="1:3" x14ac:dyDescent="0.35">
      <c r="A237" s="109" t="s">
        <v>220</v>
      </c>
      <c r="B237" s="39">
        <v>1224068.25</v>
      </c>
      <c r="C237"/>
    </row>
    <row r="238" spans="1:3" x14ac:dyDescent="0.35">
      <c r="A238" s="109" t="s">
        <v>560</v>
      </c>
      <c r="B238" s="39">
        <v>39920</v>
      </c>
      <c r="C238"/>
    </row>
    <row r="239" spans="1:3" x14ac:dyDescent="0.35">
      <c r="A239" s="109" t="s">
        <v>289</v>
      </c>
      <c r="B239" s="39">
        <v>651735.74</v>
      </c>
      <c r="C239"/>
    </row>
    <row r="240" spans="1:3" x14ac:dyDescent="0.35">
      <c r="A240" s="109" t="s">
        <v>561</v>
      </c>
      <c r="B240" s="39">
        <v>553704.17000000004</v>
      </c>
      <c r="C240"/>
    </row>
    <row r="241" spans="1:3" x14ac:dyDescent="0.35">
      <c r="A241" s="109" t="s">
        <v>562</v>
      </c>
      <c r="B241" s="39">
        <v>195000</v>
      </c>
      <c r="C241"/>
    </row>
    <row r="242" spans="1:3" x14ac:dyDescent="0.35">
      <c r="A242" s="38" t="s">
        <v>385</v>
      </c>
      <c r="B242" s="39">
        <v>15920825.240000002</v>
      </c>
      <c r="C242"/>
    </row>
    <row r="243" spans="1:3" x14ac:dyDescent="0.35">
      <c r="A243"/>
      <c r="C243"/>
    </row>
    <row r="244" spans="1:3" x14ac:dyDescent="0.35">
      <c r="A244"/>
      <c r="C244"/>
    </row>
    <row r="245" spans="1:3" x14ac:dyDescent="0.35">
      <c r="A245"/>
      <c r="C245"/>
    </row>
    <row r="246" spans="1:3" x14ac:dyDescent="0.35">
      <c r="A246" s="37" t="s">
        <v>384</v>
      </c>
      <c r="B246" t="s">
        <v>717</v>
      </c>
      <c r="C246"/>
    </row>
    <row r="247" spans="1:3" x14ac:dyDescent="0.35">
      <c r="A247" s="38" t="s">
        <v>298</v>
      </c>
      <c r="B247" s="39">
        <v>651735.74</v>
      </c>
      <c r="C247"/>
    </row>
    <row r="248" spans="1:3" x14ac:dyDescent="0.35">
      <c r="A248" s="38" t="s">
        <v>165</v>
      </c>
      <c r="B248" s="39">
        <v>5185413.9000000013</v>
      </c>
      <c r="C248"/>
    </row>
    <row r="249" spans="1:3" x14ac:dyDescent="0.35">
      <c r="A249" s="38" t="s">
        <v>461</v>
      </c>
      <c r="B249" s="39">
        <v>4171102.4800000004</v>
      </c>
      <c r="C249"/>
    </row>
    <row r="250" spans="1:3" x14ac:dyDescent="0.35">
      <c r="A250" s="38" t="s">
        <v>452</v>
      </c>
      <c r="B250" s="39">
        <v>787396</v>
      </c>
      <c r="C250"/>
    </row>
    <row r="251" spans="1:3" x14ac:dyDescent="0.35">
      <c r="A251" s="38" t="s">
        <v>34</v>
      </c>
      <c r="B251" s="39">
        <v>5125177.120000002</v>
      </c>
      <c r="C251"/>
    </row>
    <row r="252" spans="1:3" x14ac:dyDescent="0.35">
      <c r="A252" s="38" t="s">
        <v>385</v>
      </c>
      <c r="B252" s="39">
        <v>15920825.240000002</v>
      </c>
      <c r="C252"/>
    </row>
    <row r="253" spans="1:3" x14ac:dyDescent="0.35">
      <c r="A253"/>
      <c r="C253"/>
    </row>
    <row r="254" spans="1:3" x14ac:dyDescent="0.35">
      <c r="A254"/>
      <c r="C254"/>
    </row>
    <row r="255" spans="1:3" x14ac:dyDescent="0.35">
      <c r="A255"/>
      <c r="C255"/>
    </row>
    <row r="256" spans="1:3" x14ac:dyDescent="0.35">
      <c r="A256"/>
      <c r="C256"/>
    </row>
    <row r="257" spans="1:3" x14ac:dyDescent="0.35">
      <c r="A257"/>
      <c r="C257"/>
    </row>
    <row r="258" spans="1:3" x14ac:dyDescent="0.35">
      <c r="A258"/>
      <c r="C258"/>
    </row>
    <row r="259" spans="1:3" x14ac:dyDescent="0.35">
      <c r="A259"/>
      <c r="C259"/>
    </row>
    <row r="260" spans="1:3" x14ac:dyDescent="0.35">
      <c r="A260"/>
      <c r="C260"/>
    </row>
    <row r="261" spans="1:3" x14ac:dyDescent="0.35">
      <c r="A261"/>
      <c r="C261"/>
    </row>
    <row r="262" spans="1:3" x14ac:dyDescent="0.35">
      <c r="A262"/>
      <c r="C262"/>
    </row>
    <row r="263" spans="1:3" x14ac:dyDescent="0.35">
      <c r="A263"/>
      <c r="C263"/>
    </row>
    <row r="264" spans="1:3" x14ac:dyDescent="0.35">
      <c r="A264"/>
      <c r="C264"/>
    </row>
    <row r="265" spans="1:3" x14ac:dyDescent="0.35">
      <c r="A265"/>
      <c r="C265"/>
    </row>
    <row r="266" spans="1:3" x14ac:dyDescent="0.35">
      <c r="A266"/>
      <c r="C266"/>
    </row>
    <row r="267" spans="1:3" x14ac:dyDescent="0.35">
      <c r="A267"/>
      <c r="C267"/>
    </row>
    <row r="268" spans="1:3" x14ac:dyDescent="0.35">
      <c r="A268"/>
      <c r="C268"/>
    </row>
    <row r="269" spans="1:3" x14ac:dyDescent="0.35">
      <c r="A269"/>
      <c r="C269"/>
    </row>
    <row r="270" spans="1:3" x14ac:dyDescent="0.35">
      <c r="A270"/>
      <c r="C270"/>
    </row>
    <row r="271" spans="1:3" x14ac:dyDescent="0.35">
      <c r="A271"/>
      <c r="C271"/>
    </row>
    <row r="272" spans="1:3" x14ac:dyDescent="0.35">
      <c r="A272"/>
      <c r="C272"/>
    </row>
  </sheetData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311"/>
  <sheetViews>
    <sheetView topLeftCell="I1" zoomScale="90" zoomScaleNormal="90" workbookViewId="0">
      <selection activeCell="I3" sqref="I3"/>
    </sheetView>
  </sheetViews>
  <sheetFormatPr baseColWidth="10" defaultRowHeight="14.5" x14ac:dyDescent="0.35"/>
  <cols>
    <col min="1" max="1" width="13.81640625" bestFit="1" customWidth="1"/>
    <col min="2" max="2" width="12.6328125" bestFit="1" customWidth="1"/>
    <col min="3" max="3" width="22.08984375" customWidth="1"/>
    <col min="4" max="4" width="28.08984375" customWidth="1"/>
    <col min="5" max="5" width="20.36328125" bestFit="1" customWidth="1"/>
    <col min="6" max="6" width="11" bestFit="1" customWidth="1"/>
    <col min="7" max="7" width="16.6328125" customWidth="1"/>
    <col min="8" max="8" width="22.453125" style="56" customWidth="1"/>
    <col min="9" max="9" width="15.26953125" customWidth="1"/>
    <col min="10" max="10" width="26" style="56" customWidth="1"/>
    <col min="11" max="11" width="6.1796875" customWidth="1"/>
    <col min="12" max="12" width="9.08984375" customWidth="1"/>
    <col min="13" max="13" width="8.1796875" customWidth="1"/>
    <col min="14" max="14" width="8.6328125" customWidth="1"/>
    <col min="15" max="15" width="8.453125" customWidth="1"/>
    <col min="16" max="16" width="11.26953125" customWidth="1"/>
    <col min="18" max="18" width="11.81640625" hidden="1" customWidth="1"/>
    <col min="19" max="19" width="12.1796875" style="21" bestFit="1" customWidth="1"/>
    <col min="20" max="20" width="14.26953125" style="12" bestFit="1" customWidth="1"/>
    <col min="21" max="23" width="13.54296875" bestFit="1" customWidth="1"/>
    <col min="24" max="24" width="12.6328125" bestFit="1" customWidth="1"/>
    <col min="25" max="25" width="11.1796875" bestFit="1" customWidth="1"/>
    <col min="26" max="49" width="15.26953125" customWidth="1"/>
    <col min="51" max="51" width="17.90625" customWidth="1"/>
    <col min="52" max="52" width="16.36328125" customWidth="1"/>
    <col min="53" max="53" width="15.7265625" customWidth="1"/>
    <col min="54" max="54" width="22.36328125" customWidth="1"/>
  </cols>
  <sheetData>
    <row r="2" spans="1:54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69"/>
      <c r="L2" s="69"/>
      <c r="M2" s="69"/>
      <c r="N2" s="69"/>
      <c r="O2" s="69"/>
      <c r="P2" s="69"/>
      <c r="Q2" s="69"/>
      <c r="R2" s="70"/>
      <c r="S2" s="74"/>
      <c r="T2" s="74"/>
      <c r="U2" s="74"/>
      <c r="V2" s="74"/>
      <c r="W2" s="74"/>
      <c r="X2" s="74"/>
      <c r="Y2" s="74"/>
      <c r="Z2" s="82" t="s">
        <v>13</v>
      </c>
      <c r="AA2" s="82"/>
      <c r="AB2" s="82" t="s">
        <v>14</v>
      </c>
      <c r="AC2" s="82"/>
      <c r="AD2" s="82" t="s">
        <v>15</v>
      </c>
      <c r="AE2" s="82"/>
      <c r="AF2" s="82" t="s">
        <v>16</v>
      </c>
      <c r="AG2" s="82"/>
      <c r="AH2" s="82" t="s">
        <v>17</v>
      </c>
      <c r="AI2" s="82"/>
      <c r="AJ2" s="82" t="s">
        <v>18</v>
      </c>
      <c r="AK2" s="82"/>
      <c r="AL2" s="82" t="s">
        <v>19</v>
      </c>
      <c r="AM2" s="82"/>
      <c r="AN2" s="82" t="s">
        <v>20</v>
      </c>
      <c r="AO2" s="82"/>
      <c r="AP2" s="82" t="s">
        <v>21</v>
      </c>
      <c r="AQ2" s="82"/>
      <c r="AR2" s="82" t="s">
        <v>22</v>
      </c>
      <c r="AS2" s="82"/>
      <c r="AT2" s="82" t="s">
        <v>23</v>
      </c>
      <c r="AU2" s="82"/>
      <c r="AV2" s="82" t="s">
        <v>24</v>
      </c>
      <c r="AW2" s="82"/>
      <c r="AY2" s="31"/>
      <c r="AZ2" s="31"/>
      <c r="BA2" s="83" t="s">
        <v>397</v>
      </c>
      <c r="BB2" s="83"/>
    </row>
    <row r="3" spans="1:54" ht="26" x14ac:dyDescent="0.35">
      <c r="A3" s="57" t="s">
        <v>0</v>
      </c>
      <c r="B3" s="57" t="s">
        <v>1</v>
      </c>
      <c r="C3" s="57" t="s">
        <v>2</v>
      </c>
      <c r="D3" s="57" t="s">
        <v>3</v>
      </c>
      <c r="E3" s="57" t="s">
        <v>4</v>
      </c>
      <c r="F3" s="57" t="s">
        <v>5</v>
      </c>
      <c r="G3" s="57" t="s">
        <v>6</v>
      </c>
      <c r="H3" s="57" t="s">
        <v>7</v>
      </c>
      <c r="I3" s="57" t="s">
        <v>8</v>
      </c>
      <c r="J3" s="57" t="s">
        <v>9</v>
      </c>
      <c r="K3" s="69" t="s">
        <v>58</v>
      </c>
      <c r="L3" s="69" t="s">
        <v>0</v>
      </c>
      <c r="M3" s="69" t="s">
        <v>1</v>
      </c>
      <c r="N3" s="69" t="s">
        <v>2</v>
      </c>
      <c r="O3" s="69" t="s">
        <v>7</v>
      </c>
      <c r="P3" s="69" t="s">
        <v>59</v>
      </c>
      <c r="Q3" s="69" t="s">
        <v>10</v>
      </c>
      <c r="R3" s="70" t="s">
        <v>60</v>
      </c>
      <c r="S3" s="74" t="s">
        <v>11</v>
      </c>
      <c r="T3" s="74" t="s">
        <v>664</v>
      </c>
      <c r="U3" s="74" t="s">
        <v>28</v>
      </c>
      <c r="V3" s="74" t="s">
        <v>29</v>
      </c>
      <c r="W3" s="74" t="s">
        <v>30</v>
      </c>
      <c r="X3" s="74" t="s">
        <v>31</v>
      </c>
      <c r="Y3" s="74" t="s">
        <v>32</v>
      </c>
      <c r="Z3" s="1" t="s">
        <v>778</v>
      </c>
      <c r="AA3" s="1" t="s">
        <v>779</v>
      </c>
      <c r="AB3" s="1" t="s">
        <v>780</v>
      </c>
      <c r="AC3" s="1" t="s">
        <v>781</v>
      </c>
      <c r="AD3" s="1" t="s">
        <v>782</v>
      </c>
      <c r="AE3" s="1" t="s">
        <v>783</v>
      </c>
      <c r="AF3" s="1" t="s">
        <v>784</v>
      </c>
      <c r="AG3" s="1" t="s">
        <v>785</v>
      </c>
      <c r="AH3" s="1" t="s">
        <v>786</v>
      </c>
      <c r="AI3" s="1" t="s">
        <v>787</v>
      </c>
      <c r="AJ3" s="1" t="s">
        <v>788</v>
      </c>
      <c r="AK3" s="1" t="s">
        <v>789</v>
      </c>
      <c r="AL3" s="1" t="s">
        <v>790</v>
      </c>
      <c r="AM3" s="1" t="s">
        <v>791</v>
      </c>
      <c r="AN3" s="1" t="s">
        <v>792</v>
      </c>
      <c r="AO3" s="1" t="s">
        <v>793</v>
      </c>
      <c r="AP3" s="1" t="s">
        <v>794</v>
      </c>
      <c r="AQ3" s="1" t="s">
        <v>795</v>
      </c>
      <c r="AR3" s="1" t="s">
        <v>796</v>
      </c>
      <c r="AS3" s="1" t="s">
        <v>797</v>
      </c>
      <c r="AT3" s="1" t="s">
        <v>798</v>
      </c>
      <c r="AU3" s="1" t="s">
        <v>799</v>
      </c>
      <c r="AV3" s="1" t="s">
        <v>800</v>
      </c>
      <c r="AW3" s="1" t="s">
        <v>801</v>
      </c>
      <c r="AY3" s="50" t="s">
        <v>395</v>
      </c>
      <c r="AZ3" s="50" t="s">
        <v>396</v>
      </c>
      <c r="BA3" s="51" t="s">
        <v>398</v>
      </c>
      <c r="BB3" s="51" t="s">
        <v>399</v>
      </c>
    </row>
    <row r="4" spans="1:54" ht="72" x14ac:dyDescent="0.35">
      <c r="A4" s="6" t="s">
        <v>33</v>
      </c>
      <c r="B4" s="3" t="s">
        <v>554</v>
      </c>
      <c r="C4" s="3" t="s">
        <v>449</v>
      </c>
      <c r="D4" s="3" t="s">
        <v>450</v>
      </c>
      <c r="E4" s="3" t="s">
        <v>448</v>
      </c>
      <c r="F4" s="18">
        <v>1</v>
      </c>
      <c r="G4" s="6" t="s">
        <v>26</v>
      </c>
      <c r="H4" s="6" t="s">
        <v>34</v>
      </c>
      <c r="I4" s="3" t="s">
        <v>27</v>
      </c>
      <c r="J4" s="6" t="s">
        <v>762</v>
      </c>
      <c r="K4" s="20" t="s">
        <v>62</v>
      </c>
      <c r="L4" s="3" t="s">
        <v>88</v>
      </c>
      <c r="M4" s="3" t="s">
        <v>89</v>
      </c>
      <c r="N4" s="3" t="s">
        <v>86</v>
      </c>
      <c r="O4" s="3" t="s">
        <v>146</v>
      </c>
      <c r="P4" s="3" t="s">
        <v>67</v>
      </c>
      <c r="Q4" s="7" t="s">
        <v>157</v>
      </c>
      <c r="R4" s="33"/>
      <c r="S4" s="8">
        <v>530405</v>
      </c>
      <c r="T4" s="59">
        <v>1500</v>
      </c>
      <c r="U4" s="59">
        <v>0</v>
      </c>
      <c r="V4" s="60">
        <v>0</v>
      </c>
      <c r="W4" s="60">
        <v>0</v>
      </c>
      <c r="X4" s="60">
        <v>0</v>
      </c>
      <c r="Y4" s="60">
        <v>0</v>
      </c>
      <c r="Z4" s="61">
        <v>1500</v>
      </c>
      <c r="AA4" s="61">
        <v>1500</v>
      </c>
      <c r="AB4" s="61">
        <v>0</v>
      </c>
      <c r="AC4" s="61">
        <v>0</v>
      </c>
      <c r="AD4" s="61">
        <v>0</v>
      </c>
      <c r="AE4" s="61">
        <v>0</v>
      </c>
      <c r="AF4" s="61">
        <v>0</v>
      </c>
      <c r="AG4" s="61">
        <v>0</v>
      </c>
      <c r="AH4" s="61">
        <v>0</v>
      </c>
      <c r="AI4" s="61">
        <v>0</v>
      </c>
      <c r="AJ4" s="61">
        <v>0</v>
      </c>
      <c r="AK4" s="61">
        <v>0</v>
      </c>
      <c r="AL4" s="61">
        <v>0</v>
      </c>
      <c r="AM4" s="61">
        <v>0</v>
      </c>
      <c r="AN4" s="61">
        <v>0</v>
      </c>
      <c r="AO4" s="61">
        <v>0</v>
      </c>
      <c r="AP4" s="61">
        <v>0</v>
      </c>
      <c r="AQ4" s="61">
        <v>0</v>
      </c>
      <c r="AR4" s="61">
        <v>0</v>
      </c>
      <c r="AS4" s="61">
        <v>0</v>
      </c>
      <c r="AT4" s="61">
        <v>0</v>
      </c>
      <c r="AU4" s="61">
        <v>0</v>
      </c>
      <c r="AV4" s="61">
        <v>0</v>
      </c>
      <c r="AW4" s="61">
        <v>0</v>
      </c>
      <c r="AY4" s="89">
        <f>+AV4+AT4+AR4+AP4+AN4+AL4+AJ4+AH4+AF4+AD4+AB4+Z4</f>
        <v>1500</v>
      </c>
      <c r="AZ4" s="89">
        <f>+AW4+AU4+AS4+AQ4+AO4+AM4+AK4+AI4+AG4+AE4+AC4+AA4</f>
        <v>1500</v>
      </c>
      <c r="BA4" s="89">
        <f>+AY4-AZ4</f>
        <v>0</v>
      </c>
      <c r="BB4" s="89">
        <f>+AY4-T4</f>
        <v>0</v>
      </c>
    </row>
    <row r="5" spans="1:54" ht="72" x14ac:dyDescent="0.35">
      <c r="A5" s="6" t="s">
        <v>33</v>
      </c>
      <c r="B5" s="3" t="s">
        <v>554</v>
      </c>
      <c r="C5" s="3" t="s">
        <v>451</v>
      </c>
      <c r="D5" s="3" t="s">
        <v>450</v>
      </c>
      <c r="E5" s="3" t="s">
        <v>460</v>
      </c>
      <c r="F5" s="18">
        <v>0.8</v>
      </c>
      <c r="G5" s="6" t="s">
        <v>26</v>
      </c>
      <c r="H5" s="6" t="s">
        <v>461</v>
      </c>
      <c r="I5" s="3" t="s">
        <v>27</v>
      </c>
      <c r="J5" s="6" t="s">
        <v>462</v>
      </c>
      <c r="K5" s="22" t="s">
        <v>62</v>
      </c>
      <c r="L5" s="23" t="s">
        <v>88</v>
      </c>
      <c r="M5" s="22" t="s">
        <v>89</v>
      </c>
      <c r="N5" s="22" t="s">
        <v>90</v>
      </c>
      <c r="O5" s="22" t="s">
        <v>91</v>
      </c>
      <c r="P5" s="19" t="s">
        <v>67</v>
      </c>
      <c r="Q5" s="7" t="s">
        <v>157</v>
      </c>
      <c r="R5" s="33"/>
      <c r="S5" s="8">
        <v>530405</v>
      </c>
      <c r="T5" s="59">
        <v>18391.259999999998</v>
      </c>
      <c r="U5" s="59">
        <v>18391.28</v>
      </c>
      <c r="V5" s="60">
        <v>0</v>
      </c>
      <c r="W5" s="60">
        <v>0</v>
      </c>
      <c r="X5" s="60">
        <v>0</v>
      </c>
      <c r="Y5" s="60">
        <v>0</v>
      </c>
      <c r="Z5" s="59">
        <v>18391.259999999998</v>
      </c>
      <c r="AA5" s="61">
        <v>0</v>
      </c>
      <c r="AB5" s="61">
        <v>0</v>
      </c>
      <c r="AC5" s="61">
        <v>0</v>
      </c>
      <c r="AD5" s="61">
        <v>0</v>
      </c>
      <c r="AE5" s="61">
        <v>0</v>
      </c>
      <c r="AF5" s="61">
        <v>0</v>
      </c>
      <c r="AG5" s="61">
        <v>0</v>
      </c>
      <c r="AH5" s="61">
        <v>0</v>
      </c>
      <c r="AI5" s="61">
        <v>0</v>
      </c>
      <c r="AJ5" s="61">
        <v>0</v>
      </c>
      <c r="AK5" s="61">
        <v>0</v>
      </c>
      <c r="AL5" s="61">
        <v>0</v>
      </c>
      <c r="AM5" s="61">
        <v>0</v>
      </c>
      <c r="AN5" s="61">
        <v>0</v>
      </c>
      <c r="AO5" s="61">
        <v>0</v>
      </c>
      <c r="AP5" s="61">
        <v>0</v>
      </c>
      <c r="AQ5" s="61">
        <v>0</v>
      </c>
      <c r="AR5" s="61">
        <v>0</v>
      </c>
      <c r="AS5" s="61">
        <v>0</v>
      </c>
      <c r="AT5" s="61">
        <v>0</v>
      </c>
      <c r="AU5" s="61">
        <v>0</v>
      </c>
      <c r="AV5" s="61">
        <v>0</v>
      </c>
      <c r="AW5" s="61">
        <v>18391.259999999998</v>
      </c>
      <c r="AX5" s="31"/>
      <c r="AY5" s="89">
        <f>+AV5+AT5+AR5+AP5+AN5+AL5+AJ5+AH5+AF5+AD5+AB5+Z5</f>
        <v>18391.259999999998</v>
      </c>
      <c r="AZ5" s="89">
        <f>+AW5+AU5+AS5+AQ5+AO5+AM5+AK5+AI5+AG5+AE5+AC5+AA5</f>
        <v>18391.259999999998</v>
      </c>
      <c r="BA5" s="89">
        <f t="shared" ref="BA5:BA68" si="0">+AY5-AZ5</f>
        <v>0</v>
      </c>
      <c r="BB5" s="89">
        <f>+AY5-T5</f>
        <v>0</v>
      </c>
    </row>
    <row r="6" spans="1:54" ht="72" x14ac:dyDescent="0.35">
      <c r="A6" s="6" t="s">
        <v>33</v>
      </c>
      <c r="B6" s="3" t="s">
        <v>554</v>
      </c>
      <c r="C6" s="3" t="s">
        <v>449</v>
      </c>
      <c r="D6" s="3" t="s">
        <v>450</v>
      </c>
      <c r="E6" s="3" t="s">
        <v>448</v>
      </c>
      <c r="F6" s="18">
        <v>1</v>
      </c>
      <c r="G6" s="6" t="s">
        <v>26</v>
      </c>
      <c r="H6" s="6" t="s">
        <v>34</v>
      </c>
      <c r="I6" s="3" t="s">
        <v>27</v>
      </c>
      <c r="J6" s="6" t="s">
        <v>463</v>
      </c>
      <c r="K6" s="22" t="s">
        <v>62</v>
      </c>
      <c r="L6" s="3" t="s">
        <v>88</v>
      </c>
      <c r="M6" s="3" t="s">
        <v>89</v>
      </c>
      <c r="N6" s="3" t="s">
        <v>86</v>
      </c>
      <c r="O6" s="3" t="s">
        <v>146</v>
      </c>
      <c r="P6" s="3" t="s">
        <v>68</v>
      </c>
      <c r="Q6" s="7" t="s">
        <v>157</v>
      </c>
      <c r="R6" s="33"/>
      <c r="S6" s="8">
        <v>530405</v>
      </c>
      <c r="T6" s="59">
        <v>3000</v>
      </c>
      <c r="U6" s="59">
        <v>0</v>
      </c>
      <c r="V6" s="60">
        <v>0</v>
      </c>
      <c r="W6" s="60">
        <v>0</v>
      </c>
      <c r="X6" s="60">
        <v>0</v>
      </c>
      <c r="Y6" s="60">
        <v>0</v>
      </c>
      <c r="Z6" s="61">
        <v>3000</v>
      </c>
      <c r="AA6" s="61">
        <v>3000</v>
      </c>
      <c r="AB6" s="61">
        <v>0</v>
      </c>
      <c r="AC6" s="61">
        <v>0</v>
      </c>
      <c r="AD6" s="61">
        <v>0</v>
      </c>
      <c r="AE6" s="61">
        <v>0</v>
      </c>
      <c r="AF6" s="61">
        <v>0</v>
      </c>
      <c r="AG6" s="61">
        <v>0</v>
      </c>
      <c r="AH6" s="61">
        <v>0</v>
      </c>
      <c r="AI6" s="61">
        <v>0</v>
      </c>
      <c r="AJ6" s="61">
        <v>0</v>
      </c>
      <c r="AK6" s="61">
        <v>0</v>
      </c>
      <c r="AL6" s="61">
        <v>0</v>
      </c>
      <c r="AM6" s="61">
        <v>0</v>
      </c>
      <c r="AN6" s="61">
        <v>0</v>
      </c>
      <c r="AO6" s="61">
        <v>0</v>
      </c>
      <c r="AP6" s="61">
        <v>0</v>
      </c>
      <c r="AQ6" s="61">
        <v>0</v>
      </c>
      <c r="AR6" s="61">
        <v>0</v>
      </c>
      <c r="AS6" s="61">
        <v>0</v>
      </c>
      <c r="AT6" s="61">
        <v>0</v>
      </c>
      <c r="AU6" s="61">
        <v>0</v>
      </c>
      <c r="AV6" s="61">
        <v>0</v>
      </c>
      <c r="AW6" s="61">
        <v>0</v>
      </c>
      <c r="AX6" s="31"/>
      <c r="AY6" s="89">
        <f>+AV6+AT6+AR6+AP6+AN6+AL6+AJ6+AH6+AF6+AD6+AB6+Z6</f>
        <v>3000</v>
      </c>
      <c r="AZ6" s="89">
        <f>+AW6+AU6+AS6+AQ6+AO6+AM6+AK6+AI6+AG6+AE6+AC6+AA6</f>
        <v>3000</v>
      </c>
      <c r="BA6" s="89">
        <f t="shared" si="0"/>
        <v>0</v>
      </c>
      <c r="BB6" s="89">
        <f>+AY6-T6</f>
        <v>0</v>
      </c>
    </row>
    <row r="7" spans="1:54" ht="72" x14ac:dyDescent="0.35">
      <c r="A7" s="6" t="s">
        <v>33</v>
      </c>
      <c r="B7" s="3" t="s">
        <v>554</v>
      </c>
      <c r="C7" s="3" t="s">
        <v>451</v>
      </c>
      <c r="D7" s="3" t="s">
        <v>450</v>
      </c>
      <c r="E7" s="3" t="s">
        <v>460</v>
      </c>
      <c r="F7" s="18">
        <v>0.8</v>
      </c>
      <c r="G7" s="6" t="s">
        <v>26</v>
      </c>
      <c r="H7" s="6" t="s">
        <v>461</v>
      </c>
      <c r="I7" s="3" t="s">
        <v>27</v>
      </c>
      <c r="J7" s="6" t="s">
        <v>464</v>
      </c>
      <c r="K7" s="22" t="s">
        <v>62</v>
      </c>
      <c r="L7" s="23" t="s">
        <v>88</v>
      </c>
      <c r="M7" s="22" t="s">
        <v>89</v>
      </c>
      <c r="N7" s="22" t="s">
        <v>90</v>
      </c>
      <c r="O7" s="22" t="s">
        <v>91</v>
      </c>
      <c r="P7" s="19" t="s">
        <v>68</v>
      </c>
      <c r="Q7" s="7" t="s">
        <v>157</v>
      </c>
      <c r="R7" s="33"/>
      <c r="S7" s="8">
        <v>530405</v>
      </c>
      <c r="T7" s="59">
        <v>8258.2199999999993</v>
      </c>
      <c r="U7" s="59">
        <v>0</v>
      </c>
      <c r="V7" s="60">
        <v>0</v>
      </c>
      <c r="W7" s="60">
        <v>0</v>
      </c>
      <c r="X7" s="60">
        <v>0</v>
      </c>
      <c r="Y7" s="60">
        <v>0</v>
      </c>
      <c r="Z7" s="59">
        <v>8258.2199999999993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  <c r="AG7" s="61">
        <v>0</v>
      </c>
      <c r="AH7" s="61">
        <v>0</v>
      </c>
      <c r="AI7" s="61">
        <v>0</v>
      </c>
      <c r="AJ7" s="61">
        <v>0</v>
      </c>
      <c r="AK7" s="61">
        <v>0</v>
      </c>
      <c r="AL7" s="61">
        <v>0</v>
      </c>
      <c r="AM7" s="61">
        <v>0</v>
      </c>
      <c r="AN7" s="61">
        <v>0</v>
      </c>
      <c r="AO7" s="61">
        <v>0</v>
      </c>
      <c r="AP7" s="61">
        <v>0</v>
      </c>
      <c r="AQ7" s="61">
        <v>0</v>
      </c>
      <c r="AR7" s="61">
        <v>0</v>
      </c>
      <c r="AS7" s="61">
        <v>0</v>
      </c>
      <c r="AT7" s="61">
        <v>0</v>
      </c>
      <c r="AU7" s="61">
        <v>0</v>
      </c>
      <c r="AV7" s="61">
        <v>0</v>
      </c>
      <c r="AW7" s="59">
        <v>8258.2199999999993</v>
      </c>
      <c r="AX7" s="31"/>
      <c r="AY7" s="89">
        <f>+AV7+AT7+AR7+AP7+AN7+AL7+AJ7+AH7+AF7+AD7+AB7+Z7</f>
        <v>8258.2199999999993</v>
      </c>
      <c r="AZ7" s="89">
        <f>+AW7+AU7+AS7+AQ7+AO7+AM7+AK7+AI7+AG7+AE7+AC7+AA7</f>
        <v>8258.2199999999993</v>
      </c>
      <c r="BA7" s="89">
        <f t="shared" si="0"/>
        <v>0</v>
      </c>
      <c r="BB7" s="89">
        <f>+AY7-T7</f>
        <v>0</v>
      </c>
    </row>
    <row r="8" spans="1:54" ht="72" x14ac:dyDescent="0.35">
      <c r="A8" s="6" t="s">
        <v>33</v>
      </c>
      <c r="B8" s="3" t="s">
        <v>554</v>
      </c>
      <c r="C8" s="3" t="s">
        <v>449</v>
      </c>
      <c r="D8" s="3" t="s">
        <v>450</v>
      </c>
      <c r="E8" s="3" t="s">
        <v>448</v>
      </c>
      <c r="F8" s="18">
        <v>1</v>
      </c>
      <c r="G8" s="6" t="s">
        <v>26</v>
      </c>
      <c r="H8" s="6" t="s">
        <v>34</v>
      </c>
      <c r="I8" s="3" t="s">
        <v>27</v>
      </c>
      <c r="J8" s="6" t="s">
        <v>465</v>
      </c>
      <c r="K8" s="22" t="s">
        <v>62</v>
      </c>
      <c r="L8" s="3" t="s">
        <v>88</v>
      </c>
      <c r="M8" s="3" t="s">
        <v>89</v>
      </c>
      <c r="N8" s="3" t="s">
        <v>86</v>
      </c>
      <c r="O8" s="3" t="s">
        <v>146</v>
      </c>
      <c r="P8" s="3" t="s">
        <v>70</v>
      </c>
      <c r="Q8" s="7" t="s">
        <v>157</v>
      </c>
      <c r="R8" s="33"/>
      <c r="S8" s="8">
        <v>530405</v>
      </c>
      <c r="T8" s="59">
        <v>2000</v>
      </c>
      <c r="U8" s="59">
        <v>0</v>
      </c>
      <c r="V8" s="60">
        <v>0</v>
      </c>
      <c r="W8" s="60">
        <v>0</v>
      </c>
      <c r="X8" s="60">
        <v>0</v>
      </c>
      <c r="Y8" s="60">
        <v>0</v>
      </c>
      <c r="Z8" s="61">
        <v>2000</v>
      </c>
      <c r="AA8" s="61">
        <v>2000</v>
      </c>
      <c r="AB8" s="61">
        <v>0</v>
      </c>
      <c r="AC8" s="61">
        <v>0</v>
      </c>
      <c r="AD8" s="61">
        <v>0</v>
      </c>
      <c r="AE8" s="61">
        <v>0</v>
      </c>
      <c r="AF8" s="61">
        <v>0</v>
      </c>
      <c r="AG8" s="61">
        <v>0</v>
      </c>
      <c r="AH8" s="61">
        <v>0</v>
      </c>
      <c r="AI8" s="61">
        <v>0</v>
      </c>
      <c r="AJ8" s="61">
        <v>0</v>
      </c>
      <c r="AK8" s="61">
        <v>0</v>
      </c>
      <c r="AL8" s="61">
        <v>0</v>
      </c>
      <c r="AM8" s="61">
        <v>0</v>
      </c>
      <c r="AN8" s="61">
        <v>0</v>
      </c>
      <c r="AO8" s="61">
        <v>0</v>
      </c>
      <c r="AP8" s="61"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31"/>
      <c r="AY8" s="89">
        <f>+AV8+AT8+AR8+AP8+AN8+AL8+AJ8+AH8+AF8+AD8+AB8+Z8</f>
        <v>2000</v>
      </c>
      <c r="AZ8" s="89">
        <f>+AW8+AU8+AS8+AQ8+AO8+AM8+AK8+AI8+AG8+AE8+AC8+AA8</f>
        <v>2000</v>
      </c>
      <c r="BA8" s="89">
        <f t="shared" si="0"/>
        <v>0</v>
      </c>
      <c r="BB8" s="89">
        <f>+AY8-T8</f>
        <v>0</v>
      </c>
    </row>
    <row r="9" spans="1:54" s="31" customFormat="1" ht="72" x14ac:dyDescent="0.35">
      <c r="A9" s="6" t="s">
        <v>33</v>
      </c>
      <c r="B9" s="3" t="s">
        <v>554</v>
      </c>
      <c r="C9" s="3" t="s">
        <v>451</v>
      </c>
      <c r="D9" s="3" t="s">
        <v>450</v>
      </c>
      <c r="E9" s="3" t="s">
        <v>460</v>
      </c>
      <c r="F9" s="18">
        <v>0.8</v>
      </c>
      <c r="G9" s="6" t="s">
        <v>26</v>
      </c>
      <c r="H9" s="6" t="s">
        <v>461</v>
      </c>
      <c r="I9" s="3" t="s">
        <v>27</v>
      </c>
      <c r="J9" s="6" t="s">
        <v>465</v>
      </c>
      <c r="K9" s="20" t="s">
        <v>62</v>
      </c>
      <c r="L9" s="3" t="s">
        <v>88</v>
      </c>
      <c r="M9" s="3" t="s">
        <v>89</v>
      </c>
      <c r="N9" s="3" t="s">
        <v>90</v>
      </c>
      <c r="O9" s="3" t="s">
        <v>91</v>
      </c>
      <c r="P9" s="3" t="s">
        <v>70</v>
      </c>
      <c r="Q9" s="7" t="s">
        <v>157</v>
      </c>
      <c r="R9" s="33"/>
      <c r="S9" s="8">
        <v>530405</v>
      </c>
      <c r="T9" s="59">
        <v>8000</v>
      </c>
      <c r="U9" s="59">
        <v>0</v>
      </c>
      <c r="V9" s="60">
        <v>0</v>
      </c>
      <c r="W9" s="60">
        <v>0</v>
      </c>
      <c r="X9" s="60">
        <v>0</v>
      </c>
      <c r="Y9" s="60">
        <v>0</v>
      </c>
      <c r="Z9" s="61">
        <v>8000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0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61">
        <v>0</v>
      </c>
      <c r="AO9" s="61">
        <v>0</v>
      </c>
      <c r="AP9" s="61"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8000</v>
      </c>
      <c r="AY9" s="89">
        <f>+AV9+AT9+AR9+AP9+AN9+AL9+AJ9+AH9+AF9+AD9+AB9+Z9</f>
        <v>8000</v>
      </c>
      <c r="AZ9" s="89">
        <f>+AW9+AU9+AS9+AQ9+AO9+AM9+AK9+AI9+AG9+AE9+AC9+AA9</f>
        <v>8000</v>
      </c>
      <c r="BA9" s="89">
        <f t="shared" si="0"/>
        <v>0</v>
      </c>
      <c r="BB9" s="89">
        <f>+AY9-T9</f>
        <v>0</v>
      </c>
    </row>
    <row r="10" spans="1:54" ht="72" x14ac:dyDescent="0.35">
      <c r="A10" s="6" t="s">
        <v>33</v>
      </c>
      <c r="B10" s="3" t="s">
        <v>554</v>
      </c>
      <c r="C10" s="3" t="s">
        <v>449</v>
      </c>
      <c r="D10" s="3" t="s">
        <v>450</v>
      </c>
      <c r="E10" s="3" t="s">
        <v>448</v>
      </c>
      <c r="F10" s="18">
        <v>1</v>
      </c>
      <c r="G10" s="6" t="s">
        <v>26</v>
      </c>
      <c r="H10" s="6" t="s">
        <v>34</v>
      </c>
      <c r="I10" s="3" t="s">
        <v>27</v>
      </c>
      <c r="J10" s="6" t="s">
        <v>733</v>
      </c>
      <c r="K10" s="22" t="s">
        <v>62</v>
      </c>
      <c r="L10" s="3" t="s">
        <v>88</v>
      </c>
      <c r="M10" s="3" t="s">
        <v>89</v>
      </c>
      <c r="N10" s="3" t="s">
        <v>86</v>
      </c>
      <c r="O10" s="3" t="s">
        <v>146</v>
      </c>
      <c r="P10" s="3" t="s">
        <v>71</v>
      </c>
      <c r="Q10" s="7" t="s">
        <v>157</v>
      </c>
      <c r="R10" s="4"/>
      <c r="S10" s="8">
        <v>530405</v>
      </c>
      <c r="T10" s="59">
        <v>10000</v>
      </c>
      <c r="U10" s="59">
        <v>0</v>
      </c>
      <c r="V10" s="60">
        <v>0</v>
      </c>
      <c r="W10" s="60">
        <v>0</v>
      </c>
      <c r="X10" s="60">
        <v>0</v>
      </c>
      <c r="Y10" s="60">
        <v>0</v>
      </c>
      <c r="Z10" s="61">
        <v>10000</v>
      </c>
      <c r="AA10" s="61">
        <v>10000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  <c r="AG10" s="61">
        <v>0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  <c r="AM10" s="61">
        <v>0</v>
      </c>
      <c r="AN10" s="61">
        <v>0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Y10" s="89">
        <f>+AV10+AT10+AR10+AP10+AN10+AL10+AJ10+AH10+AF10+AD10+AB10+Z10</f>
        <v>10000</v>
      </c>
      <c r="AZ10" s="89">
        <f>+AW10+AU10+AS10+AQ10+AO10+AM10+AK10+AI10+AG10+AE10+AC10+AA10</f>
        <v>10000</v>
      </c>
      <c r="BA10" s="89">
        <f t="shared" si="0"/>
        <v>0</v>
      </c>
      <c r="BB10" s="89">
        <f>+AY10-T10</f>
        <v>0</v>
      </c>
    </row>
    <row r="11" spans="1:54" ht="72" x14ac:dyDescent="0.35">
      <c r="A11" s="6" t="s">
        <v>33</v>
      </c>
      <c r="B11" s="3" t="s">
        <v>554</v>
      </c>
      <c r="C11" s="3" t="s">
        <v>451</v>
      </c>
      <c r="D11" s="3" t="s">
        <v>450</v>
      </c>
      <c r="E11" s="3" t="s">
        <v>460</v>
      </c>
      <c r="F11" s="18">
        <v>0.8</v>
      </c>
      <c r="G11" s="6" t="s">
        <v>26</v>
      </c>
      <c r="H11" s="6" t="s">
        <v>461</v>
      </c>
      <c r="I11" s="3" t="s">
        <v>27</v>
      </c>
      <c r="J11" s="6" t="s">
        <v>466</v>
      </c>
      <c r="K11" s="22" t="s">
        <v>62</v>
      </c>
      <c r="L11" s="23" t="s">
        <v>88</v>
      </c>
      <c r="M11" s="22" t="s">
        <v>89</v>
      </c>
      <c r="N11" s="22" t="s">
        <v>90</v>
      </c>
      <c r="O11" s="22" t="s">
        <v>91</v>
      </c>
      <c r="P11" s="19" t="s">
        <v>71</v>
      </c>
      <c r="Q11" s="7" t="s">
        <v>157</v>
      </c>
      <c r="R11" s="4"/>
      <c r="S11" s="8">
        <v>530405</v>
      </c>
      <c r="T11" s="59">
        <v>20160.000000000004</v>
      </c>
      <c r="U11" s="59">
        <v>20160.000000000004</v>
      </c>
      <c r="V11" s="60">
        <v>0</v>
      </c>
      <c r="W11" s="60">
        <v>0</v>
      </c>
      <c r="X11" s="60">
        <v>0</v>
      </c>
      <c r="Y11" s="60">
        <v>0</v>
      </c>
      <c r="Z11" s="59">
        <v>20160.000000000004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59">
        <v>20160.000000000004</v>
      </c>
      <c r="AY11" s="89">
        <f>+AV11+AT11+AR11+AP11+AN11+AL11+AJ11+AH11+AF11+AD11+AB11+Z11</f>
        <v>20160.000000000004</v>
      </c>
      <c r="AZ11" s="89">
        <f>+AW11+AU11+AS11+AQ11+AO11+AM11+AK11+AI11+AG11+AE11+AC11+AA11</f>
        <v>20160.000000000004</v>
      </c>
      <c r="BA11" s="89">
        <f t="shared" si="0"/>
        <v>0</v>
      </c>
      <c r="BB11" s="89">
        <f>+AY11-T11</f>
        <v>0</v>
      </c>
    </row>
    <row r="12" spans="1:54" ht="72" x14ac:dyDescent="0.35">
      <c r="A12" s="6" t="s">
        <v>33</v>
      </c>
      <c r="B12" s="3" t="s">
        <v>554</v>
      </c>
      <c r="C12" s="3" t="s">
        <v>449</v>
      </c>
      <c r="D12" s="3" t="s">
        <v>450</v>
      </c>
      <c r="E12" s="3" t="s">
        <v>448</v>
      </c>
      <c r="F12" s="18">
        <v>1</v>
      </c>
      <c r="G12" s="6" t="s">
        <v>26</v>
      </c>
      <c r="H12" s="6" t="s">
        <v>34</v>
      </c>
      <c r="I12" s="3" t="s">
        <v>27</v>
      </c>
      <c r="J12" s="6" t="s">
        <v>734</v>
      </c>
      <c r="K12" s="22" t="s">
        <v>62</v>
      </c>
      <c r="L12" s="3" t="s">
        <v>88</v>
      </c>
      <c r="M12" s="3" t="s">
        <v>89</v>
      </c>
      <c r="N12" s="3" t="s">
        <v>86</v>
      </c>
      <c r="O12" s="3" t="s">
        <v>146</v>
      </c>
      <c r="P12" s="3" t="s">
        <v>72</v>
      </c>
      <c r="Q12" s="7" t="s">
        <v>157</v>
      </c>
      <c r="R12" s="4"/>
      <c r="S12" s="8">
        <v>530405</v>
      </c>
      <c r="T12" s="59">
        <v>262000</v>
      </c>
      <c r="U12" s="59">
        <v>0</v>
      </c>
      <c r="V12" s="60">
        <v>0</v>
      </c>
      <c r="W12" s="60">
        <v>0</v>
      </c>
      <c r="X12" s="60">
        <v>0</v>
      </c>
      <c r="Y12" s="60">
        <v>0</v>
      </c>
      <c r="Z12" s="61">
        <v>262000</v>
      </c>
      <c r="AA12" s="61">
        <v>262000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Y12" s="89">
        <f>+AV12+AT12+AR12+AP12+AN12+AL12+AJ12+AH12+AF12+AD12+AB12+Z12</f>
        <v>262000</v>
      </c>
      <c r="AZ12" s="89">
        <f>+AW12+AU12+AS12+AQ12+AO12+AM12+AK12+AI12+AG12+AE12+AC12+AA12</f>
        <v>262000</v>
      </c>
      <c r="BA12" s="89">
        <f t="shared" si="0"/>
        <v>0</v>
      </c>
      <c r="BB12" s="89">
        <f>+AY12-T12</f>
        <v>0</v>
      </c>
    </row>
    <row r="13" spans="1:54" ht="72" x14ac:dyDescent="0.35">
      <c r="A13" s="6" t="s">
        <v>33</v>
      </c>
      <c r="B13" s="3" t="s">
        <v>554</v>
      </c>
      <c r="C13" s="3" t="s">
        <v>449</v>
      </c>
      <c r="D13" s="3" t="s">
        <v>450</v>
      </c>
      <c r="E13" s="3" t="s">
        <v>448</v>
      </c>
      <c r="F13" s="18">
        <v>1</v>
      </c>
      <c r="G13" s="6" t="s">
        <v>26</v>
      </c>
      <c r="H13" s="6" t="s">
        <v>34</v>
      </c>
      <c r="I13" s="3" t="s">
        <v>27</v>
      </c>
      <c r="J13" s="6" t="s">
        <v>763</v>
      </c>
      <c r="K13" s="22" t="s">
        <v>62</v>
      </c>
      <c r="L13" s="3" t="s">
        <v>88</v>
      </c>
      <c r="M13" s="3" t="s">
        <v>89</v>
      </c>
      <c r="N13" s="3" t="s">
        <v>86</v>
      </c>
      <c r="O13" s="3" t="s">
        <v>146</v>
      </c>
      <c r="P13" s="3" t="s">
        <v>73</v>
      </c>
      <c r="Q13" s="7" t="s">
        <v>157</v>
      </c>
      <c r="R13" s="4"/>
      <c r="S13" s="8">
        <v>530405</v>
      </c>
      <c r="T13" s="59">
        <v>8700</v>
      </c>
      <c r="U13" s="59">
        <v>0</v>
      </c>
      <c r="V13" s="60">
        <v>0</v>
      </c>
      <c r="W13" s="60">
        <v>0</v>
      </c>
      <c r="X13" s="60">
        <v>0</v>
      </c>
      <c r="Y13" s="60">
        <v>0</v>
      </c>
      <c r="Z13" s="61">
        <v>8700</v>
      </c>
      <c r="AA13" s="61">
        <v>8700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61">
        <v>0</v>
      </c>
      <c r="AK13" s="61">
        <v>0</v>
      </c>
      <c r="AL13" s="61">
        <v>0</v>
      </c>
      <c r="AM13" s="61">
        <v>0</v>
      </c>
      <c r="AN13" s="61">
        <v>0</v>
      </c>
      <c r="AO13" s="61">
        <v>0</v>
      </c>
      <c r="AP13" s="61"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Y13" s="89">
        <f>+AV13+AT13+AR13+AP13+AN13+AL13+AJ13+AH13+AF13+AD13+AB13+Z13</f>
        <v>8700</v>
      </c>
      <c r="AZ13" s="89">
        <f>+AW13+AU13+AS13+AQ13+AO13+AM13+AK13+AI13+AG13+AE13+AC13+AA13</f>
        <v>8700</v>
      </c>
      <c r="BA13" s="89">
        <f t="shared" si="0"/>
        <v>0</v>
      </c>
      <c r="BB13" s="89">
        <f>+AY13-T13</f>
        <v>0</v>
      </c>
    </row>
    <row r="14" spans="1:54" ht="72" x14ac:dyDescent="0.35">
      <c r="A14" s="6" t="s">
        <v>33</v>
      </c>
      <c r="B14" s="3" t="s">
        <v>554</v>
      </c>
      <c r="C14" s="3" t="s">
        <v>449</v>
      </c>
      <c r="D14" s="3" t="s">
        <v>450</v>
      </c>
      <c r="E14" s="3" t="s">
        <v>448</v>
      </c>
      <c r="F14" s="18">
        <v>1</v>
      </c>
      <c r="G14" s="6" t="s">
        <v>26</v>
      </c>
      <c r="H14" s="6" t="s">
        <v>34</v>
      </c>
      <c r="I14" s="3" t="s">
        <v>27</v>
      </c>
      <c r="J14" s="6" t="s">
        <v>764</v>
      </c>
      <c r="K14" s="22" t="s">
        <v>62</v>
      </c>
      <c r="L14" s="3" t="s">
        <v>88</v>
      </c>
      <c r="M14" s="3" t="s">
        <v>89</v>
      </c>
      <c r="N14" s="3" t="s">
        <v>86</v>
      </c>
      <c r="O14" s="3" t="s">
        <v>146</v>
      </c>
      <c r="P14" s="3" t="s">
        <v>69</v>
      </c>
      <c r="Q14" s="7" t="s">
        <v>157</v>
      </c>
      <c r="R14" s="4"/>
      <c r="S14" s="8">
        <v>530405</v>
      </c>
      <c r="T14" s="59">
        <v>130000</v>
      </c>
      <c r="U14" s="59">
        <v>125000</v>
      </c>
      <c r="V14" s="60">
        <v>0</v>
      </c>
      <c r="W14" s="60">
        <v>0</v>
      </c>
      <c r="X14" s="60">
        <v>0</v>
      </c>
      <c r="Y14" s="60">
        <v>0</v>
      </c>
      <c r="Z14" s="61">
        <v>130000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130000</v>
      </c>
      <c r="AY14" s="89">
        <f>+AV14+AT14+AR14+AP14+AN14+AL14+AJ14+AH14+AF14+AD14+AB14+Z14</f>
        <v>130000</v>
      </c>
      <c r="AZ14" s="89">
        <f>+AW14+AU14+AS14+AQ14+AO14+AM14+AK14+AI14+AG14+AE14+AC14+AA14</f>
        <v>130000</v>
      </c>
      <c r="BA14" s="89">
        <f t="shared" si="0"/>
        <v>0</v>
      </c>
      <c r="BB14" s="89">
        <f>+AY14-T14</f>
        <v>0</v>
      </c>
    </row>
    <row r="15" spans="1:54" ht="72" x14ac:dyDescent="0.35">
      <c r="A15" s="6" t="s">
        <v>33</v>
      </c>
      <c r="B15" s="3" t="s">
        <v>554</v>
      </c>
      <c r="C15" s="3" t="s">
        <v>449</v>
      </c>
      <c r="D15" s="3" t="s">
        <v>450</v>
      </c>
      <c r="E15" s="3" t="s">
        <v>448</v>
      </c>
      <c r="F15" s="18">
        <v>1</v>
      </c>
      <c r="G15" s="6" t="s">
        <v>26</v>
      </c>
      <c r="H15" s="6" t="s">
        <v>34</v>
      </c>
      <c r="I15" s="3" t="s">
        <v>27</v>
      </c>
      <c r="J15" s="6" t="s">
        <v>765</v>
      </c>
      <c r="K15" s="22" t="s">
        <v>62</v>
      </c>
      <c r="L15" s="3" t="s">
        <v>88</v>
      </c>
      <c r="M15" s="3" t="s">
        <v>89</v>
      </c>
      <c r="N15" s="3" t="s">
        <v>86</v>
      </c>
      <c r="O15" s="3" t="s">
        <v>146</v>
      </c>
      <c r="P15" s="3" t="s">
        <v>74</v>
      </c>
      <c r="Q15" s="7" t="s">
        <v>157</v>
      </c>
      <c r="R15" s="4"/>
      <c r="S15" s="8">
        <v>530813</v>
      </c>
      <c r="T15" s="59">
        <v>46890</v>
      </c>
      <c r="U15" s="59">
        <v>0</v>
      </c>
      <c r="V15" s="60">
        <v>0</v>
      </c>
      <c r="W15" s="60">
        <v>0</v>
      </c>
      <c r="X15" s="60">
        <v>0</v>
      </c>
      <c r="Y15" s="60">
        <v>0</v>
      </c>
      <c r="Z15" s="59">
        <v>46890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59">
        <v>46890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Y15" s="89">
        <f>+AV15+AT15+AR15+AP15+AN15+AL15+AJ15+AH15+AF15+AD15+AB15+Z15</f>
        <v>46890</v>
      </c>
      <c r="AZ15" s="89">
        <f>+AW15+AU15+AS15+AQ15+AO15+AM15+AK15+AI15+AG15+AE15+AC15+AA15</f>
        <v>46890</v>
      </c>
      <c r="BA15" s="89">
        <f t="shared" si="0"/>
        <v>0</v>
      </c>
      <c r="BB15" s="89">
        <f>+AY15-T15</f>
        <v>0</v>
      </c>
    </row>
    <row r="16" spans="1:54" ht="72" x14ac:dyDescent="0.35">
      <c r="A16" s="6" t="s">
        <v>33</v>
      </c>
      <c r="B16" s="3" t="s">
        <v>554</v>
      </c>
      <c r="C16" s="3" t="s">
        <v>451</v>
      </c>
      <c r="D16" s="3" t="s">
        <v>450</v>
      </c>
      <c r="E16" s="3" t="s">
        <v>460</v>
      </c>
      <c r="F16" s="18">
        <v>0.8</v>
      </c>
      <c r="G16" s="6" t="s">
        <v>26</v>
      </c>
      <c r="H16" s="6" t="s">
        <v>461</v>
      </c>
      <c r="I16" s="3" t="s">
        <v>27</v>
      </c>
      <c r="J16" s="6" t="s">
        <v>467</v>
      </c>
      <c r="K16" s="22" t="s">
        <v>62</v>
      </c>
      <c r="L16" s="23" t="s">
        <v>88</v>
      </c>
      <c r="M16" s="22" t="s">
        <v>89</v>
      </c>
      <c r="N16" s="22" t="s">
        <v>90</v>
      </c>
      <c r="O16" s="22" t="s">
        <v>91</v>
      </c>
      <c r="P16" s="19" t="s">
        <v>72</v>
      </c>
      <c r="Q16" s="7" t="s">
        <v>157</v>
      </c>
      <c r="R16" s="8">
        <v>4911300116</v>
      </c>
      <c r="S16" s="8">
        <v>530813</v>
      </c>
      <c r="T16" s="59">
        <v>175000</v>
      </c>
      <c r="U16" s="59">
        <v>0</v>
      </c>
      <c r="V16" s="60">
        <v>0</v>
      </c>
      <c r="W16" s="60">
        <v>0</v>
      </c>
      <c r="X16" s="60">
        <v>0</v>
      </c>
      <c r="Y16" s="60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59">
        <v>175000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 t="e">
        <f>+AF16-#REF!</f>
        <v>#REF!</v>
      </c>
      <c r="AP16" s="61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Y16" s="89">
        <f>+AV16+AT16+AR16+AP16+AN16+AL16+AJ16+AH16+AF16+AD16+AB16+Z16</f>
        <v>175000</v>
      </c>
      <c r="AZ16" s="89" t="e">
        <f>+AW16+AU16+AS16+AQ16+AO16+AM16+AK16+AI16+AG16+AE16+AC16+AA16</f>
        <v>#REF!</v>
      </c>
      <c r="BA16" s="89" t="e">
        <f t="shared" si="0"/>
        <v>#REF!</v>
      </c>
      <c r="BB16" s="89">
        <f>+AY16-T16</f>
        <v>0</v>
      </c>
    </row>
    <row r="17" spans="1:54" ht="72" x14ac:dyDescent="0.35">
      <c r="A17" s="6" t="s">
        <v>33</v>
      </c>
      <c r="B17" s="3" t="s">
        <v>554</v>
      </c>
      <c r="C17" s="3" t="s">
        <v>449</v>
      </c>
      <c r="D17" s="3" t="s">
        <v>450</v>
      </c>
      <c r="E17" s="3" t="s">
        <v>448</v>
      </c>
      <c r="F17" s="18">
        <v>1</v>
      </c>
      <c r="G17" s="6" t="s">
        <v>26</v>
      </c>
      <c r="H17" s="6" t="s">
        <v>34</v>
      </c>
      <c r="I17" s="3" t="s">
        <v>27</v>
      </c>
      <c r="J17" s="6" t="s">
        <v>766</v>
      </c>
      <c r="K17" s="22" t="s">
        <v>62</v>
      </c>
      <c r="L17" s="3" t="s">
        <v>88</v>
      </c>
      <c r="M17" s="3" t="s">
        <v>89</v>
      </c>
      <c r="N17" s="3" t="s">
        <v>86</v>
      </c>
      <c r="O17" s="3" t="s">
        <v>146</v>
      </c>
      <c r="P17" s="3" t="s">
        <v>75</v>
      </c>
      <c r="Q17" s="7" t="s">
        <v>157</v>
      </c>
      <c r="R17" s="4"/>
      <c r="S17" s="8">
        <v>530813</v>
      </c>
      <c r="T17" s="59">
        <v>194800</v>
      </c>
      <c r="U17" s="59">
        <v>0</v>
      </c>
      <c r="V17" s="60">
        <v>0</v>
      </c>
      <c r="W17" s="60">
        <v>0</v>
      </c>
      <c r="X17" s="60">
        <v>0</v>
      </c>
      <c r="Y17" s="60">
        <v>0</v>
      </c>
      <c r="Z17" s="59">
        <v>194800</v>
      </c>
      <c r="AA17" s="61">
        <v>0</v>
      </c>
      <c r="AB17" s="61">
        <v>0</v>
      </c>
      <c r="AC17" s="59">
        <v>194800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Y17" s="89">
        <f>+AV17+AT17+AR17+AP17+AN17+AL17+AJ17+AH17+AF17+AD17+AB17+Z17</f>
        <v>194800</v>
      </c>
      <c r="AZ17" s="89">
        <f>+AW17+AU17+AS17+AQ17+AO17+AM17+AK17+AI17+AG17+AE17+AC17+AA17</f>
        <v>194800</v>
      </c>
      <c r="BA17" s="89">
        <f t="shared" si="0"/>
        <v>0</v>
      </c>
      <c r="BB17" s="89">
        <f>+AY17-T17</f>
        <v>0</v>
      </c>
    </row>
    <row r="18" spans="1:54" s="16" customFormat="1" ht="72" x14ac:dyDescent="0.35">
      <c r="A18" s="6" t="s">
        <v>33</v>
      </c>
      <c r="B18" s="3" t="s">
        <v>554</v>
      </c>
      <c r="C18" s="3" t="s">
        <v>451</v>
      </c>
      <c r="D18" s="3" t="s">
        <v>450</v>
      </c>
      <c r="E18" s="3" t="s">
        <v>460</v>
      </c>
      <c r="F18" s="18">
        <v>0.8</v>
      </c>
      <c r="G18" s="6" t="s">
        <v>26</v>
      </c>
      <c r="H18" s="6" t="s">
        <v>461</v>
      </c>
      <c r="I18" s="3" t="s">
        <v>27</v>
      </c>
      <c r="J18" s="6" t="s">
        <v>748</v>
      </c>
      <c r="K18" s="22" t="s">
        <v>62</v>
      </c>
      <c r="L18" s="23" t="s">
        <v>88</v>
      </c>
      <c r="M18" s="22" t="s">
        <v>89</v>
      </c>
      <c r="N18" s="22" t="s">
        <v>90</v>
      </c>
      <c r="O18" s="22" t="s">
        <v>91</v>
      </c>
      <c r="P18" s="19" t="s">
        <v>73</v>
      </c>
      <c r="Q18" s="7" t="s">
        <v>157</v>
      </c>
      <c r="R18" s="14"/>
      <c r="S18" s="8">
        <v>530813</v>
      </c>
      <c r="T18" s="59">
        <v>33719.21</v>
      </c>
      <c r="U18" s="59">
        <v>0</v>
      </c>
      <c r="V18" s="60">
        <v>0</v>
      </c>
      <c r="W18" s="60">
        <v>0</v>
      </c>
      <c r="X18" s="60">
        <v>0</v>
      </c>
      <c r="Y18" s="60">
        <v>0</v>
      </c>
      <c r="Z18" s="61">
        <v>33719.21</v>
      </c>
      <c r="AA18" s="61">
        <v>0</v>
      </c>
      <c r="AB18" s="61">
        <v>0</v>
      </c>
      <c r="AC18" s="61">
        <v>0</v>
      </c>
      <c r="AD18" s="61">
        <v>0</v>
      </c>
      <c r="AE18" s="61">
        <v>33719.21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Y18" s="89">
        <f>+AV18+AT18+AR18+AP18+AN18+AL18+AJ18+AH18+AF18+AD18+AB18+Z18</f>
        <v>33719.21</v>
      </c>
      <c r="AZ18" s="89">
        <f>+AW18+AU18+AS18+AQ18+AO18+AM18+AK18+AI18+AG18+AE18+AC18+AA18</f>
        <v>33719.21</v>
      </c>
      <c r="BA18" s="89">
        <f t="shared" si="0"/>
        <v>0</v>
      </c>
      <c r="BB18" s="89">
        <f>+AY18-T18</f>
        <v>0</v>
      </c>
    </row>
    <row r="19" spans="1:54" s="32" customFormat="1" ht="72" x14ac:dyDescent="0.35">
      <c r="A19" s="6" t="s">
        <v>33</v>
      </c>
      <c r="B19" s="3" t="s">
        <v>554</v>
      </c>
      <c r="C19" s="3" t="s">
        <v>451</v>
      </c>
      <c r="D19" s="3" t="s">
        <v>450</v>
      </c>
      <c r="E19" s="3" t="s">
        <v>460</v>
      </c>
      <c r="F19" s="18">
        <v>0.8</v>
      </c>
      <c r="G19" s="6" t="s">
        <v>26</v>
      </c>
      <c r="H19" s="6" t="s">
        <v>461</v>
      </c>
      <c r="I19" s="3" t="s">
        <v>27</v>
      </c>
      <c r="J19" s="6" t="s">
        <v>468</v>
      </c>
      <c r="K19" s="54" t="s">
        <v>62</v>
      </c>
      <c r="L19" s="53" t="s">
        <v>88</v>
      </c>
      <c r="M19" s="54" t="s">
        <v>89</v>
      </c>
      <c r="N19" s="54" t="s">
        <v>90</v>
      </c>
      <c r="O19" s="54" t="s">
        <v>91</v>
      </c>
      <c r="P19" s="49" t="s">
        <v>69</v>
      </c>
      <c r="Q19" s="7" t="s">
        <v>157</v>
      </c>
      <c r="R19" s="8">
        <v>491290519</v>
      </c>
      <c r="S19" s="8">
        <v>840104</v>
      </c>
      <c r="T19" s="59">
        <v>180000</v>
      </c>
      <c r="U19" s="59">
        <v>0</v>
      </c>
      <c r="V19" s="60">
        <v>0</v>
      </c>
      <c r="W19" s="60">
        <v>0</v>
      </c>
      <c r="X19" s="60">
        <v>0</v>
      </c>
      <c r="Y19" s="60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180000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61">
        <v>0</v>
      </c>
      <c r="AO19" s="61" t="e">
        <f>+AF19-#REF!</f>
        <v>#REF!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Y19" s="89">
        <f>+AV19+AT19+AR19+AP19+AN19+AL19+AJ19+AH19+AF19+AD19+AB19+Z19</f>
        <v>180000</v>
      </c>
      <c r="AZ19" s="89" t="e">
        <f>+AW19+AU19+AS19+AQ19+AO19+AM19+AK19+AI19+AG19+AE19+AC19+AA19</f>
        <v>#REF!</v>
      </c>
      <c r="BA19" s="89" t="e">
        <f t="shared" si="0"/>
        <v>#REF!</v>
      </c>
      <c r="BB19" s="89">
        <f>+AY19-T19</f>
        <v>0</v>
      </c>
    </row>
    <row r="20" spans="1:54" ht="72" x14ac:dyDescent="0.35">
      <c r="A20" s="6" t="s">
        <v>33</v>
      </c>
      <c r="B20" s="3" t="s">
        <v>554</v>
      </c>
      <c r="C20" s="3" t="s">
        <v>451</v>
      </c>
      <c r="D20" s="3" t="s">
        <v>450</v>
      </c>
      <c r="E20" s="3" t="s">
        <v>460</v>
      </c>
      <c r="F20" s="18">
        <v>0.8</v>
      </c>
      <c r="G20" s="6" t="s">
        <v>26</v>
      </c>
      <c r="H20" s="6" t="s">
        <v>461</v>
      </c>
      <c r="I20" s="3" t="s">
        <v>27</v>
      </c>
      <c r="J20" s="6" t="s">
        <v>882</v>
      </c>
      <c r="K20" s="22" t="s">
        <v>62</v>
      </c>
      <c r="L20" s="23" t="s">
        <v>88</v>
      </c>
      <c r="M20" s="22" t="s">
        <v>89</v>
      </c>
      <c r="N20" s="22" t="s">
        <v>90</v>
      </c>
      <c r="O20" s="22" t="s">
        <v>91</v>
      </c>
      <c r="P20" s="19" t="s">
        <v>74</v>
      </c>
      <c r="Q20" s="7" t="s">
        <v>157</v>
      </c>
      <c r="R20" s="8">
        <v>462120618</v>
      </c>
      <c r="S20" s="8">
        <v>530813</v>
      </c>
      <c r="T20" s="59">
        <v>15000</v>
      </c>
      <c r="U20" s="59">
        <v>0</v>
      </c>
      <c r="V20" s="60">
        <v>0</v>
      </c>
      <c r="W20" s="60">
        <v>0</v>
      </c>
      <c r="X20" s="60">
        <v>0</v>
      </c>
      <c r="Y20" s="60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15000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15000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Y20" s="89">
        <f>+AV20+AT20+AR20+AP20+AN20+AL20+AJ20+AH20+AF20+AD20+AB20+Z20</f>
        <v>15000</v>
      </c>
      <c r="AZ20" s="89">
        <f>+AW20+AU20+AS20+AQ20+AO20+AM20+AK20+AI20+AG20+AE20+AC20+AA20</f>
        <v>15000</v>
      </c>
      <c r="BA20" s="89">
        <f t="shared" si="0"/>
        <v>0</v>
      </c>
      <c r="BB20" s="89">
        <f>+AY20-T20</f>
        <v>0</v>
      </c>
    </row>
    <row r="21" spans="1:54" ht="72" x14ac:dyDescent="0.35">
      <c r="A21" s="6" t="s">
        <v>33</v>
      </c>
      <c r="B21" s="3" t="s">
        <v>554</v>
      </c>
      <c r="C21" s="3" t="s">
        <v>451</v>
      </c>
      <c r="D21" s="3" t="s">
        <v>450</v>
      </c>
      <c r="E21" s="3" t="s">
        <v>460</v>
      </c>
      <c r="F21" s="18">
        <v>0.8</v>
      </c>
      <c r="G21" s="6" t="s">
        <v>26</v>
      </c>
      <c r="H21" s="6" t="s">
        <v>461</v>
      </c>
      <c r="I21" s="3" t="s">
        <v>27</v>
      </c>
      <c r="J21" s="6" t="s">
        <v>880</v>
      </c>
      <c r="K21" s="22" t="s">
        <v>62</v>
      </c>
      <c r="L21" s="23" t="s">
        <v>88</v>
      </c>
      <c r="M21" s="22" t="s">
        <v>89</v>
      </c>
      <c r="N21" s="22" t="s">
        <v>90</v>
      </c>
      <c r="O21" s="22" t="s">
        <v>91</v>
      </c>
      <c r="P21" s="19" t="s">
        <v>75</v>
      </c>
      <c r="Q21" s="7" t="s">
        <v>157</v>
      </c>
      <c r="R21" s="8">
        <v>462120619</v>
      </c>
      <c r="S21" s="8">
        <v>530813</v>
      </c>
      <c r="T21" s="59">
        <v>25000</v>
      </c>
      <c r="U21" s="59">
        <v>0</v>
      </c>
      <c r="V21" s="60">
        <v>0</v>
      </c>
      <c r="W21" s="60">
        <v>0</v>
      </c>
      <c r="X21" s="60">
        <v>0</v>
      </c>
      <c r="Y21" s="60">
        <v>0</v>
      </c>
      <c r="Z21" s="61">
        <v>0</v>
      </c>
      <c r="AA21" s="61">
        <v>0</v>
      </c>
      <c r="AB21" s="61">
        <v>0</v>
      </c>
      <c r="AC21" s="61">
        <v>0</v>
      </c>
      <c r="AD21" s="62">
        <v>0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61">
        <v>25000</v>
      </c>
      <c r="AK21" s="88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25000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Y21" s="89">
        <f>+AV21+AT21+AR21+AP21+AN21+AL21+AJ21+AH21+AF21+AD21+AB21+Z21</f>
        <v>25000</v>
      </c>
      <c r="AZ21" s="89">
        <f>+AW21+AU21+AS21+AQ21+AO21+AM21+AK21+AI21+AG21+AE21+AC21+AA21</f>
        <v>25000</v>
      </c>
      <c r="BA21" s="89">
        <f t="shared" si="0"/>
        <v>0</v>
      </c>
      <c r="BB21" s="89">
        <f>+AY21-T21</f>
        <v>0</v>
      </c>
    </row>
    <row r="22" spans="1:54" ht="72" x14ac:dyDescent="0.35">
      <c r="A22" s="6" t="s">
        <v>33</v>
      </c>
      <c r="B22" s="3" t="s">
        <v>554</v>
      </c>
      <c r="C22" s="3" t="s">
        <v>451</v>
      </c>
      <c r="D22" s="3" t="s">
        <v>450</v>
      </c>
      <c r="E22" s="3" t="s">
        <v>460</v>
      </c>
      <c r="F22" s="18">
        <v>0.8</v>
      </c>
      <c r="G22" s="6" t="s">
        <v>26</v>
      </c>
      <c r="H22" s="6" t="s">
        <v>461</v>
      </c>
      <c r="I22" s="3" t="s">
        <v>27</v>
      </c>
      <c r="J22" s="6" t="s">
        <v>881</v>
      </c>
      <c r="K22" s="22" t="s">
        <v>62</v>
      </c>
      <c r="L22" s="23" t="s">
        <v>88</v>
      </c>
      <c r="M22" s="22" t="s">
        <v>89</v>
      </c>
      <c r="N22" s="22" t="s">
        <v>90</v>
      </c>
      <c r="O22" s="22" t="s">
        <v>91</v>
      </c>
      <c r="P22" s="19" t="s">
        <v>76</v>
      </c>
      <c r="Q22" s="7" t="s">
        <v>157</v>
      </c>
      <c r="R22" s="8"/>
      <c r="S22" s="8">
        <v>840104</v>
      </c>
      <c r="T22" s="61">
        <v>32539.69</v>
      </c>
      <c r="U22" s="61">
        <v>0</v>
      </c>
      <c r="V22" s="59"/>
      <c r="W22" s="60"/>
      <c r="X22" s="60"/>
      <c r="Y22" s="60"/>
      <c r="Z22" s="61">
        <v>32539.69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32539.69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31"/>
      <c r="AY22" s="89">
        <f>+AV22+AT22+AR22+AP22+AN22+AL22+AJ22+AH22+AF22+AD22+AB22+Z22</f>
        <v>32539.69</v>
      </c>
      <c r="AZ22" s="89">
        <f>+AW22+AU22+AS22+AQ22+AO22+AM22+AK22+AI22+AG22+AE22+AC22+AA22</f>
        <v>32539.69</v>
      </c>
      <c r="BA22" s="89">
        <f t="shared" si="0"/>
        <v>0</v>
      </c>
      <c r="BB22" s="89">
        <f>+AY22-T22</f>
        <v>0</v>
      </c>
    </row>
    <row r="23" spans="1:54" ht="72" x14ac:dyDescent="0.35">
      <c r="A23" s="6" t="s">
        <v>33</v>
      </c>
      <c r="B23" s="3" t="s">
        <v>554</v>
      </c>
      <c r="C23" s="3" t="s">
        <v>449</v>
      </c>
      <c r="D23" s="3" t="s">
        <v>450</v>
      </c>
      <c r="E23" s="3" t="s">
        <v>448</v>
      </c>
      <c r="F23" s="18">
        <v>1</v>
      </c>
      <c r="G23" s="6" t="s">
        <v>26</v>
      </c>
      <c r="H23" s="6" t="s">
        <v>34</v>
      </c>
      <c r="I23" s="3" t="s">
        <v>27</v>
      </c>
      <c r="J23" s="6" t="s">
        <v>469</v>
      </c>
      <c r="K23" s="22" t="s">
        <v>62</v>
      </c>
      <c r="L23" s="3" t="s">
        <v>88</v>
      </c>
      <c r="M23" s="3" t="s">
        <v>89</v>
      </c>
      <c r="N23" s="3" t="s">
        <v>86</v>
      </c>
      <c r="O23" s="3" t="s">
        <v>146</v>
      </c>
      <c r="P23" s="3" t="s">
        <v>76</v>
      </c>
      <c r="Q23" s="7" t="s">
        <v>157</v>
      </c>
      <c r="R23" s="33"/>
      <c r="S23" s="8">
        <v>530405</v>
      </c>
      <c r="T23" s="59">
        <v>220000</v>
      </c>
      <c r="U23" s="59">
        <v>0</v>
      </c>
      <c r="V23" s="60"/>
      <c r="W23" s="60"/>
      <c r="X23" s="60"/>
      <c r="Y23" s="60"/>
      <c r="Z23" s="61">
        <v>220000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  <c r="AG23" s="61">
        <v>0</v>
      </c>
      <c r="AH23" s="61">
        <v>0</v>
      </c>
      <c r="AI23" s="61">
        <v>0</v>
      </c>
      <c r="AJ23" s="61">
        <v>0</v>
      </c>
      <c r="AK23" s="61">
        <v>0</v>
      </c>
      <c r="AL23" s="61">
        <v>0</v>
      </c>
      <c r="AM23" s="61">
        <v>0</v>
      </c>
      <c r="AN23" s="61">
        <v>0</v>
      </c>
      <c r="AO23" s="61">
        <v>0</v>
      </c>
      <c r="AP23" s="61"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220000</v>
      </c>
      <c r="AX23" s="31"/>
      <c r="AY23" s="89">
        <f>+AV23+AT23+AR23+AP23+AN23+AL23+AJ23+AH23+AF23+AD23+AB23+Z23</f>
        <v>220000</v>
      </c>
      <c r="AZ23" s="89">
        <f>+AW23+AU23+AS23+AQ23+AO23+AM23+AK23+AI23+AG23+AE23+AC23+AA23</f>
        <v>220000</v>
      </c>
      <c r="BA23" s="89">
        <f t="shared" si="0"/>
        <v>0</v>
      </c>
      <c r="BB23" s="89">
        <f>+AY23-T23</f>
        <v>0</v>
      </c>
    </row>
    <row r="24" spans="1:54" ht="72" x14ac:dyDescent="0.35">
      <c r="A24" s="6" t="s">
        <v>33</v>
      </c>
      <c r="B24" s="3" t="s">
        <v>554</v>
      </c>
      <c r="C24" s="3" t="s">
        <v>451</v>
      </c>
      <c r="D24" s="3" t="s">
        <v>450</v>
      </c>
      <c r="E24" s="3" t="s">
        <v>460</v>
      </c>
      <c r="F24" s="18">
        <v>0.8</v>
      </c>
      <c r="G24" s="6" t="s">
        <v>26</v>
      </c>
      <c r="H24" s="6" t="s">
        <v>461</v>
      </c>
      <c r="I24" s="3" t="s">
        <v>27</v>
      </c>
      <c r="J24" s="6" t="s">
        <v>469</v>
      </c>
      <c r="K24" s="22" t="s">
        <v>62</v>
      </c>
      <c r="L24" s="23" t="s">
        <v>88</v>
      </c>
      <c r="M24" s="22" t="s">
        <v>89</v>
      </c>
      <c r="N24" s="22" t="s">
        <v>90</v>
      </c>
      <c r="O24" s="22" t="s">
        <v>91</v>
      </c>
      <c r="P24" s="19" t="s">
        <v>77</v>
      </c>
      <c r="Q24" s="7" t="s">
        <v>157</v>
      </c>
      <c r="R24" s="8">
        <v>871410012</v>
      </c>
      <c r="S24" s="8">
        <v>530405</v>
      </c>
      <c r="T24" s="59">
        <v>130000</v>
      </c>
      <c r="U24" s="59">
        <v>130000</v>
      </c>
      <c r="V24" s="60"/>
      <c r="W24" s="60"/>
      <c r="X24" s="60"/>
      <c r="Y24" s="60"/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61">
        <v>0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130000</v>
      </c>
      <c r="AM24" s="61">
        <v>0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130000</v>
      </c>
      <c r="AY24" s="89">
        <f>+AV24+AT24+AR24+AP24+AN24+AL24+AJ24+AH24+AF24+AD24+AB24+Z24</f>
        <v>130000</v>
      </c>
      <c r="AZ24" s="89">
        <f>+AW24+AU24+AS24+AQ24+AO24+AM24+AK24+AI24+AG24+AE24+AC24+AA24</f>
        <v>130000</v>
      </c>
      <c r="BA24" s="89">
        <f t="shared" si="0"/>
        <v>0</v>
      </c>
      <c r="BB24" s="89">
        <f>+AY24-T24</f>
        <v>0</v>
      </c>
    </row>
    <row r="25" spans="1:54" ht="72" x14ac:dyDescent="0.35">
      <c r="A25" s="6" t="s">
        <v>33</v>
      </c>
      <c r="B25" s="3" t="s">
        <v>554</v>
      </c>
      <c r="C25" s="3" t="s">
        <v>449</v>
      </c>
      <c r="D25" s="3" t="s">
        <v>450</v>
      </c>
      <c r="E25" s="3" t="s">
        <v>448</v>
      </c>
      <c r="F25" s="18">
        <v>1</v>
      </c>
      <c r="G25" s="6" t="s">
        <v>26</v>
      </c>
      <c r="H25" s="6" t="s">
        <v>34</v>
      </c>
      <c r="I25" s="3" t="s">
        <v>27</v>
      </c>
      <c r="J25" s="6" t="s">
        <v>35</v>
      </c>
      <c r="K25" s="22" t="s">
        <v>62</v>
      </c>
      <c r="L25" s="3" t="s">
        <v>88</v>
      </c>
      <c r="M25" s="3" t="s">
        <v>89</v>
      </c>
      <c r="N25" s="3" t="s">
        <v>86</v>
      </c>
      <c r="O25" s="3" t="s">
        <v>146</v>
      </c>
      <c r="P25" s="3" t="s">
        <v>77</v>
      </c>
      <c r="Q25" s="7" t="s">
        <v>157</v>
      </c>
      <c r="R25" s="33"/>
      <c r="S25" s="8">
        <v>530405</v>
      </c>
      <c r="T25" s="59">
        <v>112000</v>
      </c>
      <c r="U25" s="59">
        <v>0</v>
      </c>
      <c r="V25" s="60"/>
      <c r="W25" s="60"/>
      <c r="X25" s="60"/>
      <c r="Y25" s="60"/>
      <c r="Z25" s="61">
        <v>112000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112000</v>
      </c>
      <c r="AY25" s="89">
        <f>+AV25+AT25+AR25+AP25+AN25+AL25+AJ25+AH25+AF25+AD25+AB25+Z25</f>
        <v>112000</v>
      </c>
      <c r="AZ25" s="89">
        <f>+AW25+AU25+AS25+AQ25+AO25+AM25+AK25+AI25+AG25+AE25+AC25+AA25</f>
        <v>112000</v>
      </c>
      <c r="BA25" s="89">
        <f t="shared" si="0"/>
        <v>0</v>
      </c>
      <c r="BB25" s="89">
        <f>+AY25-T25</f>
        <v>0</v>
      </c>
    </row>
    <row r="26" spans="1:54" ht="72" x14ac:dyDescent="0.35">
      <c r="A26" s="6" t="s">
        <v>33</v>
      </c>
      <c r="B26" s="3" t="s">
        <v>554</v>
      </c>
      <c r="C26" s="3" t="s">
        <v>451</v>
      </c>
      <c r="D26" s="3" t="s">
        <v>450</v>
      </c>
      <c r="E26" s="3" t="s">
        <v>460</v>
      </c>
      <c r="F26" s="18">
        <v>0.8</v>
      </c>
      <c r="G26" s="6" t="s">
        <v>26</v>
      </c>
      <c r="H26" s="6" t="s">
        <v>461</v>
      </c>
      <c r="I26" s="3" t="s">
        <v>27</v>
      </c>
      <c r="J26" s="6" t="s">
        <v>35</v>
      </c>
      <c r="K26" s="22" t="s">
        <v>62</v>
      </c>
      <c r="L26" s="23" t="s">
        <v>88</v>
      </c>
      <c r="M26" s="22" t="s">
        <v>89</v>
      </c>
      <c r="N26" s="22" t="s">
        <v>90</v>
      </c>
      <c r="O26" s="22" t="s">
        <v>91</v>
      </c>
      <c r="P26" s="19" t="s">
        <v>78</v>
      </c>
      <c r="Q26" s="7" t="s">
        <v>157</v>
      </c>
      <c r="R26" s="8">
        <v>871410012</v>
      </c>
      <c r="S26" s="8">
        <v>530405</v>
      </c>
      <c r="T26" s="59">
        <v>400000</v>
      </c>
      <c r="U26" s="59">
        <v>80000</v>
      </c>
      <c r="V26" s="60"/>
      <c r="W26" s="60"/>
      <c r="X26" s="60"/>
      <c r="Y26" s="60"/>
      <c r="Z26" s="61">
        <v>0</v>
      </c>
      <c r="AA26" s="61">
        <v>0</v>
      </c>
      <c r="AB26" s="61">
        <v>400000</v>
      </c>
      <c r="AC26" s="61">
        <v>0</v>
      </c>
      <c r="AD26" s="61">
        <v>0</v>
      </c>
      <c r="AE26" s="61">
        <v>0</v>
      </c>
      <c r="AF26" s="61">
        <v>0</v>
      </c>
      <c r="AG26" s="61">
        <v>0</v>
      </c>
      <c r="AH26" s="61">
        <v>0</v>
      </c>
      <c r="AI26" s="61">
        <v>0</v>
      </c>
      <c r="AJ26" s="61">
        <v>0</v>
      </c>
      <c r="AK26" s="61">
        <v>0</v>
      </c>
      <c r="AL26" s="61">
        <v>0</v>
      </c>
      <c r="AM26" s="61">
        <v>0</v>
      </c>
      <c r="AN26" s="61">
        <v>0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400000</v>
      </c>
      <c r="AY26" s="89">
        <f>+AV26+AT26+AR26+AP26+AN26+AL26+AJ26+AH26+AF26+AD26+AB26+Z26</f>
        <v>400000</v>
      </c>
      <c r="AZ26" s="89">
        <f>+AW26+AU26+AS26+AQ26+AO26+AM26+AK26+AI26+AG26+AE26+AC26+AA26</f>
        <v>400000</v>
      </c>
      <c r="BA26" s="89">
        <f t="shared" si="0"/>
        <v>0</v>
      </c>
      <c r="BB26" s="89">
        <f>+AY26-T26</f>
        <v>0</v>
      </c>
    </row>
    <row r="27" spans="1:54" ht="72" x14ac:dyDescent="0.35">
      <c r="A27" s="6" t="s">
        <v>33</v>
      </c>
      <c r="B27" s="3" t="s">
        <v>554</v>
      </c>
      <c r="C27" s="3" t="s">
        <v>451</v>
      </c>
      <c r="D27" s="3" t="s">
        <v>450</v>
      </c>
      <c r="E27" s="3" t="s">
        <v>460</v>
      </c>
      <c r="F27" s="18">
        <v>0.8</v>
      </c>
      <c r="G27" s="6" t="s">
        <v>26</v>
      </c>
      <c r="H27" s="6" t="s">
        <v>461</v>
      </c>
      <c r="I27" s="3" t="s">
        <v>27</v>
      </c>
      <c r="J27" s="6" t="s">
        <v>470</v>
      </c>
      <c r="K27" s="22" t="s">
        <v>62</v>
      </c>
      <c r="L27" s="23" t="s">
        <v>88</v>
      </c>
      <c r="M27" s="22" t="s">
        <v>89</v>
      </c>
      <c r="N27" s="22" t="s">
        <v>90</v>
      </c>
      <c r="O27" s="22" t="s">
        <v>91</v>
      </c>
      <c r="P27" s="19" t="s">
        <v>79</v>
      </c>
      <c r="Q27" s="7" t="s">
        <v>157</v>
      </c>
      <c r="R27" s="8">
        <v>632300012</v>
      </c>
      <c r="S27" s="8">
        <v>530801</v>
      </c>
      <c r="T27" s="59">
        <v>13500</v>
      </c>
      <c r="U27" s="59">
        <v>7600</v>
      </c>
      <c r="V27" s="60">
        <v>0</v>
      </c>
      <c r="W27" s="60"/>
      <c r="X27" s="60"/>
      <c r="Y27" s="60"/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13500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13500</v>
      </c>
      <c r="AY27" s="89">
        <f>+AV27+AT27+AR27+AP27+AN27+AL27+AJ27+AH27+AF27+AD27+AB27+Z27</f>
        <v>13500</v>
      </c>
      <c r="AZ27" s="89">
        <f>+AW27+AU27+AS27+AQ27+AO27+AM27+AK27+AI27+AG27+AE27+AC27+AA27</f>
        <v>13500</v>
      </c>
      <c r="BA27" s="89">
        <f t="shared" si="0"/>
        <v>0</v>
      </c>
      <c r="BB27" s="89">
        <f>+AY27-T27</f>
        <v>0</v>
      </c>
    </row>
    <row r="28" spans="1:54" ht="72" x14ac:dyDescent="0.35">
      <c r="A28" s="6" t="s">
        <v>33</v>
      </c>
      <c r="B28" s="3" t="s">
        <v>554</v>
      </c>
      <c r="C28" s="3" t="s">
        <v>451</v>
      </c>
      <c r="D28" s="3" t="s">
        <v>450</v>
      </c>
      <c r="E28" s="3" t="s">
        <v>460</v>
      </c>
      <c r="F28" s="18">
        <v>0.8</v>
      </c>
      <c r="G28" s="6" t="s">
        <v>26</v>
      </c>
      <c r="H28" s="6" t="s">
        <v>461</v>
      </c>
      <c r="I28" s="3" t="s">
        <v>27</v>
      </c>
      <c r="J28" s="6" t="s">
        <v>750</v>
      </c>
      <c r="K28" s="22" t="s">
        <v>62</v>
      </c>
      <c r="L28" s="23" t="s">
        <v>88</v>
      </c>
      <c r="M28" s="22" t="s">
        <v>89</v>
      </c>
      <c r="N28" s="22" t="s">
        <v>90</v>
      </c>
      <c r="O28" s="22" t="s">
        <v>91</v>
      </c>
      <c r="P28" s="19" t="s">
        <v>80</v>
      </c>
      <c r="Q28" s="7" t="s">
        <v>157</v>
      </c>
      <c r="R28" s="8">
        <v>244900926</v>
      </c>
      <c r="S28" s="8">
        <v>530801</v>
      </c>
      <c r="T28" s="59">
        <v>7000</v>
      </c>
      <c r="U28" s="59">
        <v>0</v>
      </c>
      <c r="V28" s="60">
        <v>0</v>
      </c>
      <c r="W28" s="60"/>
      <c r="X28" s="60"/>
      <c r="Y28" s="60"/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7000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7000</v>
      </c>
      <c r="AY28" s="89">
        <f>+AV28+AT28+AR28+AP28+AN28+AL28+AJ28+AH28+AF28+AD28+AB28+Z28</f>
        <v>7000</v>
      </c>
      <c r="AZ28" s="89">
        <f>+AW28+AU28+AS28+AQ28+AO28+AM28+AK28+AI28+AG28+AE28+AC28+AA28</f>
        <v>7000</v>
      </c>
      <c r="BA28" s="89">
        <f t="shared" si="0"/>
        <v>0</v>
      </c>
      <c r="BB28" s="89">
        <f>+AY28-T28</f>
        <v>0</v>
      </c>
    </row>
    <row r="29" spans="1:54" ht="72" x14ac:dyDescent="0.35">
      <c r="A29" s="6" t="s">
        <v>33</v>
      </c>
      <c r="B29" s="3" t="s">
        <v>554</v>
      </c>
      <c r="C29" s="3" t="s">
        <v>451</v>
      </c>
      <c r="D29" s="3" t="s">
        <v>450</v>
      </c>
      <c r="E29" s="3" t="s">
        <v>460</v>
      </c>
      <c r="F29" s="18">
        <v>0.8</v>
      </c>
      <c r="G29" s="6" t="s">
        <v>26</v>
      </c>
      <c r="H29" s="6" t="s">
        <v>461</v>
      </c>
      <c r="I29" s="3" t="s">
        <v>27</v>
      </c>
      <c r="J29" s="6" t="s">
        <v>749</v>
      </c>
      <c r="K29" s="22" t="s">
        <v>62</v>
      </c>
      <c r="L29" s="23" t="s">
        <v>88</v>
      </c>
      <c r="M29" s="22" t="s">
        <v>89</v>
      </c>
      <c r="N29" s="22" t="s">
        <v>90</v>
      </c>
      <c r="O29" s="22" t="s">
        <v>91</v>
      </c>
      <c r="P29" s="19" t="s">
        <v>81</v>
      </c>
      <c r="Q29" s="7" t="s">
        <v>157</v>
      </c>
      <c r="R29" s="34"/>
      <c r="S29" s="8">
        <v>530104</v>
      </c>
      <c r="T29" s="59">
        <v>134665.29999999999</v>
      </c>
      <c r="U29" s="59">
        <v>0</v>
      </c>
      <c r="V29" s="60">
        <v>0</v>
      </c>
      <c r="W29" s="60"/>
      <c r="X29" s="60"/>
      <c r="Y29" s="60"/>
      <c r="Z29" s="61">
        <v>134665.29999999999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134665.29999999999</v>
      </c>
      <c r="AY29" s="89">
        <f>+AV29+AT29+AR29+AP29+AN29+AL29+AJ29+AH29+AF29+AD29+AB29+Z29</f>
        <v>134665.29999999999</v>
      </c>
      <c r="AZ29" s="89">
        <f>+AW29+AU29+AS29+AQ29+AO29+AM29+AK29+AI29+AG29+AE29+AC29+AA29</f>
        <v>134665.29999999999</v>
      </c>
      <c r="BA29" s="89">
        <f t="shared" si="0"/>
        <v>0</v>
      </c>
      <c r="BB29" s="89">
        <f>+AY29-T29</f>
        <v>0</v>
      </c>
    </row>
    <row r="30" spans="1:54" ht="72" x14ac:dyDescent="0.35">
      <c r="A30" s="6" t="s">
        <v>33</v>
      </c>
      <c r="B30" s="3" t="s">
        <v>554</v>
      </c>
      <c r="C30" s="3" t="s">
        <v>451</v>
      </c>
      <c r="D30" s="3" t="s">
        <v>450</v>
      </c>
      <c r="E30" s="3" t="s">
        <v>460</v>
      </c>
      <c r="F30" s="18">
        <v>0.8</v>
      </c>
      <c r="G30" s="6" t="s">
        <v>26</v>
      </c>
      <c r="H30" s="6" t="s">
        <v>461</v>
      </c>
      <c r="I30" s="3" t="s">
        <v>27</v>
      </c>
      <c r="J30" s="6" t="s">
        <v>36</v>
      </c>
      <c r="K30" s="22" t="s">
        <v>62</v>
      </c>
      <c r="L30" s="23" t="s">
        <v>88</v>
      </c>
      <c r="M30" s="22" t="s">
        <v>89</v>
      </c>
      <c r="N30" s="22" t="s">
        <v>90</v>
      </c>
      <c r="O30" s="22" t="s">
        <v>91</v>
      </c>
      <c r="P30" s="19" t="s">
        <v>82</v>
      </c>
      <c r="Q30" s="7" t="s">
        <v>157</v>
      </c>
      <c r="R30" s="34"/>
      <c r="S30" s="8">
        <v>530101</v>
      </c>
      <c r="T30" s="59">
        <v>40718.300000000003</v>
      </c>
      <c r="U30" s="59">
        <v>0</v>
      </c>
      <c r="V30" s="60">
        <v>0</v>
      </c>
      <c r="W30" s="60"/>
      <c r="X30" s="60"/>
      <c r="Y30" s="60"/>
      <c r="Z30" s="61">
        <v>40718.300000000003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40718.300000000003</v>
      </c>
      <c r="AY30" s="89">
        <f>+AV30+AT30+AR30+AP30+AN30+AL30+AJ30+AH30+AF30+AD30+AB30+Z30</f>
        <v>40718.300000000003</v>
      </c>
      <c r="AZ30" s="89">
        <f>+AW30+AU30+AS30+AQ30+AO30+AM30+AK30+AI30+AG30+AE30+AC30+AA30</f>
        <v>40718.300000000003</v>
      </c>
      <c r="BA30" s="89">
        <f t="shared" si="0"/>
        <v>0</v>
      </c>
      <c r="BB30" s="89">
        <f>+AY30-T30</f>
        <v>0</v>
      </c>
    </row>
    <row r="31" spans="1:54" ht="72" x14ac:dyDescent="0.35">
      <c r="A31" s="6" t="s">
        <v>33</v>
      </c>
      <c r="B31" s="3" t="s">
        <v>554</v>
      </c>
      <c r="C31" s="3" t="s">
        <v>451</v>
      </c>
      <c r="D31" s="3" t="s">
        <v>450</v>
      </c>
      <c r="E31" s="3" t="s">
        <v>460</v>
      </c>
      <c r="F31" s="18">
        <v>0.8</v>
      </c>
      <c r="G31" s="6" t="s">
        <v>26</v>
      </c>
      <c r="H31" s="6" t="s">
        <v>461</v>
      </c>
      <c r="I31" s="3" t="s">
        <v>27</v>
      </c>
      <c r="J31" s="6" t="s">
        <v>471</v>
      </c>
      <c r="K31" s="22" t="s">
        <v>62</v>
      </c>
      <c r="L31" s="23" t="s">
        <v>88</v>
      </c>
      <c r="M31" s="22" t="s">
        <v>89</v>
      </c>
      <c r="N31" s="22" t="s">
        <v>90</v>
      </c>
      <c r="O31" s="22" t="s">
        <v>91</v>
      </c>
      <c r="P31" s="19" t="s">
        <v>83</v>
      </c>
      <c r="Q31" s="7" t="s">
        <v>157</v>
      </c>
      <c r="R31" s="34"/>
      <c r="S31" s="8">
        <v>530105</v>
      </c>
      <c r="T31" s="59">
        <v>20254.22</v>
      </c>
      <c r="U31" s="59">
        <v>0</v>
      </c>
      <c r="V31" s="60">
        <v>0</v>
      </c>
      <c r="W31" s="60"/>
      <c r="X31" s="60"/>
      <c r="Y31" s="60"/>
      <c r="Z31" s="61">
        <v>20254.22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20254.22</v>
      </c>
      <c r="AY31" s="89">
        <f>+AV31+AT31+AR31+AP31+AN31+AL31+AJ31+AH31+AF31+AD31+AB31+Z31</f>
        <v>20254.22</v>
      </c>
      <c r="AZ31" s="89">
        <f>+AW31+AU31+AS31+AQ31+AO31+AM31+AK31+AI31+AG31+AE31+AC31+AA31</f>
        <v>20254.22</v>
      </c>
      <c r="BA31" s="89">
        <f t="shared" si="0"/>
        <v>0</v>
      </c>
      <c r="BB31" s="89">
        <f>+AY31-T31</f>
        <v>0</v>
      </c>
    </row>
    <row r="32" spans="1:54" ht="72" x14ac:dyDescent="0.35">
      <c r="A32" s="6" t="s">
        <v>33</v>
      </c>
      <c r="B32" s="3" t="s">
        <v>554</v>
      </c>
      <c r="C32" s="3" t="s">
        <v>451</v>
      </c>
      <c r="D32" s="3" t="s">
        <v>450</v>
      </c>
      <c r="E32" s="3" t="s">
        <v>460</v>
      </c>
      <c r="F32" s="18">
        <v>0.8</v>
      </c>
      <c r="G32" s="6" t="s">
        <v>26</v>
      </c>
      <c r="H32" s="6" t="s">
        <v>461</v>
      </c>
      <c r="I32" s="3" t="s">
        <v>27</v>
      </c>
      <c r="J32" s="6" t="s">
        <v>472</v>
      </c>
      <c r="K32" s="22" t="s">
        <v>62</v>
      </c>
      <c r="L32" s="23" t="s">
        <v>88</v>
      </c>
      <c r="M32" s="22" t="s">
        <v>89</v>
      </c>
      <c r="N32" s="22" t="s">
        <v>90</v>
      </c>
      <c r="O32" s="22" t="s">
        <v>91</v>
      </c>
      <c r="P32" s="19" t="s">
        <v>84</v>
      </c>
      <c r="Q32" s="7" t="s">
        <v>157</v>
      </c>
      <c r="R32" s="8">
        <v>871590611</v>
      </c>
      <c r="S32" s="8">
        <v>530404</v>
      </c>
      <c r="T32" s="59">
        <v>7500</v>
      </c>
      <c r="U32" s="59">
        <v>0</v>
      </c>
      <c r="V32" s="60">
        <v>0</v>
      </c>
      <c r="W32" s="60"/>
      <c r="X32" s="60"/>
      <c r="Y32" s="60"/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7500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7500</v>
      </c>
      <c r="AY32" s="89">
        <f>+AV32+AT32+AR32+AP32+AN32+AL32+AJ32+AH32+AF32+AD32+AB32+Z32</f>
        <v>7500</v>
      </c>
      <c r="AZ32" s="89">
        <f>+AW32+AU32+AS32+AQ32+AO32+AM32+AK32+AI32+AG32+AE32+AC32+AA32</f>
        <v>7500</v>
      </c>
      <c r="BA32" s="89">
        <f t="shared" si="0"/>
        <v>0</v>
      </c>
      <c r="BB32" s="89">
        <f>+AY32-T32</f>
        <v>0</v>
      </c>
    </row>
    <row r="33" spans="1:54" ht="72" x14ac:dyDescent="0.35">
      <c r="A33" s="6" t="s">
        <v>33</v>
      </c>
      <c r="B33" s="3" t="s">
        <v>554</v>
      </c>
      <c r="C33" s="3" t="s">
        <v>451</v>
      </c>
      <c r="D33" s="3" t="s">
        <v>450</v>
      </c>
      <c r="E33" s="3" t="s">
        <v>460</v>
      </c>
      <c r="F33" s="18">
        <v>0.8</v>
      </c>
      <c r="G33" s="6" t="s">
        <v>26</v>
      </c>
      <c r="H33" s="6" t="s">
        <v>461</v>
      </c>
      <c r="I33" s="3" t="s">
        <v>27</v>
      </c>
      <c r="J33" s="6" t="s">
        <v>52</v>
      </c>
      <c r="K33" s="22" t="s">
        <v>62</v>
      </c>
      <c r="L33" s="23" t="s">
        <v>88</v>
      </c>
      <c r="M33" s="22" t="s">
        <v>89</v>
      </c>
      <c r="N33" s="22" t="s">
        <v>90</v>
      </c>
      <c r="O33" s="22" t="s">
        <v>91</v>
      </c>
      <c r="P33" s="19" t="s">
        <v>92</v>
      </c>
      <c r="Q33" s="7" t="s">
        <v>157</v>
      </c>
      <c r="R33" s="8">
        <v>622910013</v>
      </c>
      <c r="S33" s="8">
        <v>530803</v>
      </c>
      <c r="T33" s="59">
        <v>250000</v>
      </c>
      <c r="U33" s="59">
        <v>500000</v>
      </c>
      <c r="V33" s="59">
        <v>250000</v>
      </c>
      <c r="W33" s="60"/>
      <c r="X33" s="60"/>
      <c r="Y33" s="60"/>
      <c r="Z33" s="61">
        <v>0</v>
      </c>
      <c r="AA33" s="61">
        <v>0</v>
      </c>
      <c r="AB33" s="61">
        <v>0</v>
      </c>
      <c r="AC33" s="61">
        <v>0</v>
      </c>
      <c r="AD33" s="61">
        <v>250000</v>
      </c>
      <c r="AE33" s="61">
        <v>0</v>
      </c>
      <c r="AF33" s="61">
        <v>0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1">
        <v>0</v>
      </c>
      <c r="AM33" s="61">
        <v>0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250000</v>
      </c>
      <c r="AY33" s="89">
        <f>+AV33+AT33+AR33+AP33+AN33+AL33+AJ33+AH33+AF33+AD33+AB33+Z33</f>
        <v>250000</v>
      </c>
      <c r="AZ33" s="89">
        <f>+AW33+AU33+AS33+AQ33+AO33+AM33+AK33+AI33+AG33+AE33+AC33+AA33</f>
        <v>250000</v>
      </c>
      <c r="BA33" s="89">
        <f t="shared" si="0"/>
        <v>0</v>
      </c>
      <c r="BB33" s="89">
        <f>+AY33-T33</f>
        <v>0</v>
      </c>
    </row>
    <row r="34" spans="1:54" ht="72" x14ac:dyDescent="0.35">
      <c r="A34" s="6" t="s">
        <v>33</v>
      </c>
      <c r="B34" s="3" t="s">
        <v>554</v>
      </c>
      <c r="C34" s="3" t="s">
        <v>451</v>
      </c>
      <c r="D34" s="3" t="s">
        <v>450</v>
      </c>
      <c r="E34" s="3" t="s">
        <v>460</v>
      </c>
      <c r="F34" s="18">
        <v>0.8</v>
      </c>
      <c r="G34" s="6" t="s">
        <v>26</v>
      </c>
      <c r="H34" s="6" t="s">
        <v>461</v>
      </c>
      <c r="I34" s="3" t="s">
        <v>27</v>
      </c>
      <c r="J34" s="6" t="s">
        <v>473</v>
      </c>
      <c r="K34" s="22" t="s">
        <v>62</v>
      </c>
      <c r="L34" s="23" t="s">
        <v>88</v>
      </c>
      <c r="M34" s="22" t="s">
        <v>89</v>
      </c>
      <c r="N34" s="22" t="s">
        <v>90</v>
      </c>
      <c r="O34" s="22" t="s">
        <v>91</v>
      </c>
      <c r="P34" s="19" t="s">
        <v>93</v>
      </c>
      <c r="Q34" s="7" t="s">
        <v>157</v>
      </c>
      <c r="R34" s="8">
        <v>622910013</v>
      </c>
      <c r="S34" s="8">
        <v>530803</v>
      </c>
      <c r="T34" s="59">
        <v>7500</v>
      </c>
      <c r="U34" s="59"/>
      <c r="V34" s="60">
        <v>0</v>
      </c>
      <c r="W34" s="60"/>
      <c r="X34" s="60"/>
      <c r="Y34" s="60"/>
      <c r="Z34" s="61">
        <v>0</v>
      </c>
      <c r="AA34" s="61">
        <v>0</v>
      </c>
      <c r="AB34" s="61">
        <v>7500</v>
      </c>
      <c r="AC34" s="61">
        <v>0</v>
      </c>
      <c r="AD34" s="61">
        <v>0</v>
      </c>
      <c r="AE34" s="61">
        <v>0</v>
      </c>
      <c r="AF34" s="61">
        <v>0</v>
      </c>
      <c r="AG34" s="61">
        <v>0</v>
      </c>
      <c r="AH34" s="61">
        <v>0</v>
      </c>
      <c r="AI34" s="61">
        <v>0</v>
      </c>
      <c r="AJ34" s="61">
        <v>0</v>
      </c>
      <c r="AK34" s="61">
        <v>0</v>
      </c>
      <c r="AL34" s="61">
        <v>0</v>
      </c>
      <c r="AM34" s="61">
        <v>0</v>
      </c>
      <c r="AN34" s="61">
        <v>0</v>
      </c>
      <c r="AO34" s="61">
        <v>0</v>
      </c>
      <c r="AP34" s="61"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7500</v>
      </c>
      <c r="AY34" s="89">
        <f>+AV34+AT34+AR34+AP34+AN34+AL34+AJ34+AH34+AF34+AD34+AB34+Z34</f>
        <v>7500</v>
      </c>
      <c r="AZ34" s="89">
        <f>+AW34+AU34+AS34+AQ34+AO34+AM34+AK34+AI34+AG34+AE34+AC34+AA34</f>
        <v>7500</v>
      </c>
      <c r="BA34" s="89">
        <f t="shared" si="0"/>
        <v>0</v>
      </c>
      <c r="BB34" s="89">
        <f>+AY34-T34</f>
        <v>0</v>
      </c>
    </row>
    <row r="35" spans="1:54" ht="72" x14ac:dyDescent="0.35">
      <c r="A35" s="6" t="s">
        <v>33</v>
      </c>
      <c r="B35" s="3" t="s">
        <v>554</v>
      </c>
      <c r="C35" s="3" t="s">
        <v>451</v>
      </c>
      <c r="D35" s="3" t="s">
        <v>450</v>
      </c>
      <c r="E35" s="3" t="s">
        <v>460</v>
      </c>
      <c r="F35" s="18">
        <v>0.8</v>
      </c>
      <c r="G35" s="6" t="s">
        <v>26</v>
      </c>
      <c r="H35" s="6" t="s">
        <v>461</v>
      </c>
      <c r="I35" s="3" t="s">
        <v>27</v>
      </c>
      <c r="J35" s="6" t="s">
        <v>474</v>
      </c>
      <c r="K35" s="22" t="s">
        <v>62</v>
      </c>
      <c r="L35" s="23" t="s">
        <v>88</v>
      </c>
      <c r="M35" s="22" t="s">
        <v>89</v>
      </c>
      <c r="N35" s="22" t="s">
        <v>90</v>
      </c>
      <c r="O35" s="22" t="s">
        <v>91</v>
      </c>
      <c r="P35" s="19" t="s">
        <v>94</v>
      </c>
      <c r="Q35" s="7" t="s">
        <v>157</v>
      </c>
      <c r="R35" s="10"/>
      <c r="S35" s="8">
        <v>570102</v>
      </c>
      <c r="T35" s="59">
        <v>60000</v>
      </c>
      <c r="U35" s="59">
        <v>0</v>
      </c>
      <c r="V35" s="60">
        <v>0</v>
      </c>
      <c r="W35" s="60"/>
      <c r="X35" s="60"/>
      <c r="Y35" s="60"/>
      <c r="Z35" s="61">
        <v>60000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61">
        <v>0</v>
      </c>
      <c r="AG35" s="61">
        <v>0</v>
      </c>
      <c r="AH35" s="61">
        <v>0</v>
      </c>
      <c r="AI35" s="61">
        <v>0</v>
      </c>
      <c r="AJ35" s="61">
        <v>0</v>
      </c>
      <c r="AK35" s="61">
        <v>0</v>
      </c>
      <c r="AL35" s="61">
        <v>0</v>
      </c>
      <c r="AM35" s="61">
        <v>0</v>
      </c>
      <c r="AN35" s="61">
        <v>0</v>
      </c>
      <c r="AO35" s="61">
        <v>0</v>
      </c>
      <c r="AP35" s="61"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60000</v>
      </c>
      <c r="AY35" s="89">
        <f>+AV35+AT35+AR35+AP35+AN35+AL35+AJ35+AH35+AF35+AD35+AB35+Z35</f>
        <v>60000</v>
      </c>
      <c r="AZ35" s="89">
        <f>+AW35+AU35+AS35+AQ35+AO35+AM35+AK35+AI35+AG35+AE35+AC35+AA35</f>
        <v>60000</v>
      </c>
      <c r="BA35" s="89">
        <f t="shared" si="0"/>
        <v>0</v>
      </c>
      <c r="BB35" s="89">
        <f>+AY35-T35</f>
        <v>0</v>
      </c>
    </row>
    <row r="36" spans="1:54" ht="72" x14ac:dyDescent="0.35">
      <c r="A36" s="6" t="s">
        <v>33</v>
      </c>
      <c r="B36" s="3" t="s">
        <v>554</v>
      </c>
      <c r="C36" s="3" t="s">
        <v>451</v>
      </c>
      <c r="D36" s="3" t="s">
        <v>450</v>
      </c>
      <c r="E36" s="3" t="s">
        <v>460</v>
      </c>
      <c r="F36" s="18">
        <v>0.8</v>
      </c>
      <c r="G36" s="6" t="s">
        <v>26</v>
      </c>
      <c r="H36" s="6" t="s">
        <v>461</v>
      </c>
      <c r="I36" s="3" t="s">
        <v>27</v>
      </c>
      <c r="J36" s="6" t="s">
        <v>475</v>
      </c>
      <c r="K36" s="22" t="s">
        <v>62</v>
      </c>
      <c r="L36" s="23" t="s">
        <v>88</v>
      </c>
      <c r="M36" s="22" t="s">
        <v>89</v>
      </c>
      <c r="N36" s="22" t="s">
        <v>90</v>
      </c>
      <c r="O36" s="22" t="s">
        <v>91</v>
      </c>
      <c r="P36" s="19" t="s">
        <v>95</v>
      </c>
      <c r="Q36" s="7" t="s">
        <v>157</v>
      </c>
      <c r="R36" s="8">
        <v>721110013</v>
      </c>
      <c r="S36" s="8">
        <v>530501</v>
      </c>
      <c r="T36" s="59">
        <v>2000</v>
      </c>
      <c r="U36" s="59">
        <v>0</v>
      </c>
      <c r="V36" s="60">
        <v>0</v>
      </c>
      <c r="W36" s="60"/>
      <c r="X36" s="60"/>
      <c r="Y36" s="60"/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>
        <v>0</v>
      </c>
      <c r="AH36" s="61">
        <v>2000</v>
      </c>
      <c r="AI36" s="61"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2000</v>
      </c>
      <c r="AY36" s="89">
        <f>+AV36+AT36+AR36+AP36+AN36+AL36+AJ36+AH36+AF36+AD36+AB36+Z36</f>
        <v>2000</v>
      </c>
      <c r="AZ36" s="89">
        <f>+AW36+AU36+AS36+AQ36+AO36+AM36+AK36+AI36+AG36+AE36+AC36+AA36</f>
        <v>2000</v>
      </c>
      <c r="BA36" s="89">
        <f t="shared" si="0"/>
        <v>0</v>
      </c>
      <c r="BB36" s="89">
        <f>+AY36-T36</f>
        <v>0</v>
      </c>
    </row>
    <row r="37" spans="1:54" ht="72" x14ac:dyDescent="0.35">
      <c r="A37" s="6" t="s">
        <v>33</v>
      </c>
      <c r="B37" s="3" t="s">
        <v>554</v>
      </c>
      <c r="C37" s="3" t="s">
        <v>451</v>
      </c>
      <c r="D37" s="3" t="s">
        <v>450</v>
      </c>
      <c r="E37" s="3" t="s">
        <v>460</v>
      </c>
      <c r="F37" s="18">
        <v>0.8</v>
      </c>
      <c r="G37" s="6" t="s">
        <v>26</v>
      </c>
      <c r="H37" s="6" t="s">
        <v>461</v>
      </c>
      <c r="I37" s="3" t="s">
        <v>27</v>
      </c>
      <c r="J37" s="6" t="s">
        <v>476</v>
      </c>
      <c r="K37" s="22" t="s">
        <v>62</v>
      </c>
      <c r="L37" s="23" t="s">
        <v>88</v>
      </c>
      <c r="M37" s="22" t="s">
        <v>89</v>
      </c>
      <c r="N37" s="22" t="s">
        <v>90</v>
      </c>
      <c r="O37" s="22" t="s">
        <v>91</v>
      </c>
      <c r="P37" s="19" t="s">
        <v>96</v>
      </c>
      <c r="Q37" s="7" t="s">
        <v>157</v>
      </c>
      <c r="R37" s="8">
        <v>721110013</v>
      </c>
      <c r="S37" s="8">
        <v>530501</v>
      </c>
      <c r="T37" s="59">
        <v>700</v>
      </c>
      <c r="U37" s="59">
        <v>1300</v>
      </c>
      <c r="V37" s="60">
        <v>0</v>
      </c>
      <c r="W37" s="60"/>
      <c r="X37" s="60"/>
      <c r="Y37" s="60"/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700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700</v>
      </c>
      <c r="AY37" s="89">
        <f>+AV37+AT37+AR37+AP37+AN37+AL37+AJ37+AH37+AF37+AD37+AB37+Z37</f>
        <v>700</v>
      </c>
      <c r="AZ37" s="89">
        <f>+AW37+AU37+AS37+AQ37+AO37+AM37+AK37+AI37+AG37+AE37+AC37+AA37</f>
        <v>700</v>
      </c>
      <c r="BA37" s="89">
        <f t="shared" si="0"/>
        <v>0</v>
      </c>
      <c r="BB37" s="89">
        <f>+AY37-T37</f>
        <v>0</v>
      </c>
    </row>
    <row r="38" spans="1:54" ht="72" x14ac:dyDescent="0.35">
      <c r="A38" s="6" t="s">
        <v>33</v>
      </c>
      <c r="B38" s="3" t="s">
        <v>554</v>
      </c>
      <c r="C38" s="3" t="s">
        <v>451</v>
      </c>
      <c r="D38" s="3" t="s">
        <v>450</v>
      </c>
      <c r="E38" s="3" t="s">
        <v>460</v>
      </c>
      <c r="F38" s="18">
        <v>0.8</v>
      </c>
      <c r="G38" s="6" t="s">
        <v>26</v>
      </c>
      <c r="H38" s="6" t="s">
        <v>461</v>
      </c>
      <c r="I38" s="3" t="s">
        <v>27</v>
      </c>
      <c r="J38" s="6" t="s">
        <v>477</v>
      </c>
      <c r="K38" s="22" t="s">
        <v>62</v>
      </c>
      <c r="L38" s="23" t="s">
        <v>88</v>
      </c>
      <c r="M38" s="22" t="s">
        <v>89</v>
      </c>
      <c r="N38" s="22" t="s">
        <v>90</v>
      </c>
      <c r="O38" s="22" t="s">
        <v>91</v>
      </c>
      <c r="P38" s="19" t="s">
        <v>97</v>
      </c>
      <c r="Q38" s="7" t="s">
        <v>157</v>
      </c>
      <c r="R38" s="8">
        <v>721120012</v>
      </c>
      <c r="S38" s="8">
        <v>530502</v>
      </c>
      <c r="T38" s="59">
        <v>5900</v>
      </c>
      <c r="U38" s="59">
        <v>3445.2</v>
      </c>
      <c r="V38" s="60">
        <v>0</v>
      </c>
      <c r="W38" s="60"/>
      <c r="X38" s="60"/>
      <c r="Y38" s="60"/>
      <c r="Z38" s="61">
        <v>5900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5900</v>
      </c>
      <c r="AY38" s="89">
        <f>+AV38+AT38+AR38+AP38+AN38+AL38+AJ38+AH38+AF38+AD38+AB38+Z38</f>
        <v>5900</v>
      </c>
      <c r="AZ38" s="89">
        <f>+AW38+AU38+AS38+AQ38+AO38+AM38+AK38+AI38+AG38+AE38+AC38+AA38</f>
        <v>5900</v>
      </c>
      <c r="BA38" s="89">
        <f t="shared" si="0"/>
        <v>0</v>
      </c>
      <c r="BB38" s="89">
        <f>+AY38-T38</f>
        <v>0</v>
      </c>
    </row>
    <row r="39" spans="1:54" ht="72" x14ac:dyDescent="0.35">
      <c r="A39" s="6" t="s">
        <v>33</v>
      </c>
      <c r="B39" s="3" t="s">
        <v>554</v>
      </c>
      <c r="C39" s="3" t="s">
        <v>451</v>
      </c>
      <c r="D39" s="3" t="s">
        <v>450</v>
      </c>
      <c r="E39" s="3" t="s">
        <v>460</v>
      </c>
      <c r="F39" s="18">
        <v>0.8</v>
      </c>
      <c r="G39" s="6" t="s">
        <v>26</v>
      </c>
      <c r="H39" s="6" t="s">
        <v>461</v>
      </c>
      <c r="I39" s="3" t="s">
        <v>27</v>
      </c>
      <c r="J39" s="6" t="s">
        <v>37</v>
      </c>
      <c r="K39" s="22" t="s">
        <v>62</v>
      </c>
      <c r="L39" s="23" t="s">
        <v>88</v>
      </c>
      <c r="M39" s="22" t="s">
        <v>89</v>
      </c>
      <c r="N39" s="22" t="s">
        <v>90</v>
      </c>
      <c r="O39" s="22" t="s">
        <v>91</v>
      </c>
      <c r="P39" s="19" t="s">
        <v>98</v>
      </c>
      <c r="Q39" s="7" t="s">
        <v>157</v>
      </c>
      <c r="R39" s="8">
        <v>721110013</v>
      </c>
      <c r="S39" s="8">
        <v>530504</v>
      </c>
      <c r="T39" s="59">
        <v>1915</v>
      </c>
      <c r="U39" s="59">
        <v>2872</v>
      </c>
      <c r="V39" s="59">
        <v>957</v>
      </c>
      <c r="W39" s="60"/>
      <c r="X39" s="60"/>
      <c r="Y39" s="60"/>
      <c r="Z39" s="61">
        <v>0</v>
      </c>
      <c r="AA39" s="61">
        <v>0</v>
      </c>
      <c r="AB39" s="61">
        <v>1915</v>
      </c>
      <c r="AC39" s="61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1915</v>
      </c>
      <c r="AY39" s="89">
        <f>+AV39+AT39+AR39+AP39+AN39+AL39+AJ39+AH39+AF39+AD39+AB39+Z39</f>
        <v>1915</v>
      </c>
      <c r="AZ39" s="89">
        <f>+AW39+AU39+AS39+AQ39+AO39+AM39+AK39+AI39+AG39+AE39+AC39+AA39</f>
        <v>1915</v>
      </c>
      <c r="BA39" s="89">
        <f t="shared" si="0"/>
        <v>0</v>
      </c>
      <c r="BB39" s="89">
        <f>+AY39-T39</f>
        <v>0</v>
      </c>
    </row>
    <row r="40" spans="1:54" ht="72" x14ac:dyDescent="0.35">
      <c r="A40" s="6" t="s">
        <v>33</v>
      </c>
      <c r="B40" s="3" t="s">
        <v>554</v>
      </c>
      <c r="C40" s="3" t="s">
        <v>451</v>
      </c>
      <c r="D40" s="3" t="s">
        <v>450</v>
      </c>
      <c r="E40" s="3" t="s">
        <v>460</v>
      </c>
      <c r="F40" s="18">
        <v>0.8</v>
      </c>
      <c r="G40" s="6" t="s">
        <v>26</v>
      </c>
      <c r="H40" s="6" t="s">
        <v>461</v>
      </c>
      <c r="I40" s="3" t="s">
        <v>27</v>
      </c>
      <c r="J40" s="6" t="s">
        <v>478</v>
      </c>
      <c r="K40" s="22" t="s">
        <v>62</v>
      </c>
      <c r="L40" s="23" t="s">
        <v>88</v>
      </c>
      <c r="M40" s="22" t="s">
        <v>89</v>
      </c>
      <c r="N40" s="22" t="s">
        <v>90</v>
      </c>
      <c r="O40" s="22" t="s">
        <v>91</v>
      </c>
      <c r="P40" s="19" t="s">
        <v>99</v>
      </c>
      <c r="Q40" s="7" t="s">
        <v>157</v>
      </c>
      <c r="R40" s="8">
        <v>721110013</v>
      </c>
      <c r="S40" s="8">
        <v>530504</v>
      </c>
      <c r="T40" s="59">
        <v>2417</v>
      </c>
      <c r="U40" s="59">
        <v>4143</v>
      </c>
      <c r="V40" s="59">
        <v>1726</v>
      </c>
      <c r="W40" s="60"/>
      <c r="X40" s="60"/>
      <c r="Y40" s="60"/>
      <c r="Z40" s="61">
        <v>0</v>
      </c>
      <c r="AA40" s="61">
        <v>0</v>
      </c>
      <c r="AB40" s="61">
        <v>2417</v>
      </c>
      <c r="AC40" s="61">
        <v>0</v>
      </c>
      <c r="AD40" s="61">
        <v>0</v>
      </c>
      <c r="AE40" s="61">
        <v>0</v>
      </c>
      <c r="AF40" s="61">
        <v>0</v>
      </c>
      <c r="AG40" s="61">
        <v>0</v>
      </c>
      <c r="AH40" s="61">
        <v>0</v>
      </c>
      <c r="AI40" s="61">
        <v>0</v>
      </c>
      <c r="AJ40" s="61">
        <v>0</v>
      </c>
      <c r="AK40" s="61">
        <v>0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0</v>
      </c>
      <c r="AV40" s="61">
        <v>0</v>
      </c>
      <c r="AW40" s="61">
        <v>2417</v>
      </c>
      <c r="AY40" s="89">
        <f>+AV40+AT40+AR40+AP40+AN40+AL40+AJ40+AH40+AF40+AD40+AB40+Z40</f>
        <v>2417</v>
      </c>
      <c r="AZ40" s="89">
        <f>+AW40+AU40+AS40+AQ40+AO40+AM40+AK40+AI40+AG40+AE40+AC40+AA40</f>
        <v>2417</v>
      </c>
      <c r="BA40" s="89">
        <f t="shared" si="0"/>
        <v>0</v>
      </c>
      <c r="BB40" s="89">
        <f>+AY40-T40</f>
        <v>0</v>
      </c>
    </row>
    <row r="41" spans="1:54" ht="72" x14ac:dyDescent="0.35">
      <c r="A41" s="6" t="s">
        <v>33</v>
      </c>
      <c r="B41" s="3" t="s">
        <v>554</v>
      </c>
      <c r="C41" s="3" t="s">
        <v>451</v>
      </c>
      <c r="D41" s="3" t="s">
        <v>450</v>
      </c>
      <c r="E41" s="3" t="s">
        <v>460</v>
      </c>
      <c r="F41" s="18">
        <v>0.8</v>
      </c>
      <c r="G41" s="6" t="s">
        <v>26</v>
      </c>
      <c r="H41" s="6" t="s">
        <v>461</v>
      </c>
      <c r="I41" s="3" t="s">
        <v>27</v>
      </c>
      <c r="J41" s="6" t="s">
        <v>38</v>
      </c>
      <c r="K41" s="22" t="s">
        <v>62</v>
      </c>
      <c r="L41" s="23" t="s">
        <v>88</v>
      </c>
      <c r="M41" s="22" t="s">
        <v>89</v>
      </c>
      <c r="N41" s="22" t="s">
        <v>90</v>
      </c>
      <c r="O41" s="22" t="s">
        <v>91</v>
      </c>
      <c r="P41" s="19" t="s">
        <v>100</v>
      </c>
      <c r="Q41" s="7" t="s">
        <v>157</v>
      </c>
      <c r="R41" s="8">
        <v>721110013</v>
      </c>
      <c r="S41" s="8">
        <v>530504</v>
      </c>
      <c r="T41" s="59">
        <v>7310</v>
      </c>
      <c r="U41" s="59">
        <v>9747</v>
      </c>
      <c r="V41" s="59">
        <v>2437</v>
      </c>
      <c r="W41" s="60"/>
      <c r="X41" s="60"/>
      <c r="Y41" s="60"/>
      <c r="Z41" s="61">
        <v>0</v>
      </c>
      <c r="AA41" s="61">
        <v>0</v>
      </c>
      <c r="AB41" s="61">
        <v>7310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7310</v>
      </c>
      <c r="AY41" s="89">
        <f>+AV41+AT41+AR41+AP41+AN41+AL41+AJ41+AH41+AF41+AD41+AB41+Z41</f>
        <v>7310</v>
      </c>
      <c r="AZ41" s="89">
        <f>+AW41+AU41+AS41+AQ41+AO41+AM41+AK41+AI41+AG41+AE41+AC41+AA41</f>
        <v>7310</v>
      </c>
      <c r="BA41" s="89">
        <f t="shared" si="0"/>
        <v>0</v>
      </c>
      <c r="BB41" s="89">
        <f>+AY41-T41</f>
        <v>0</v>
      </c>
    </row>
    <row r="42" spans="1:54" ht="72" x14ac:dyDescent="0.35">
      <c r="A42" s="6" t="s">
        <v>33</v>
      </c>
      <c r="B42" s="3" t="s">
        <v>554</v>
      </c>
      <c r="C42" s="3" t="s">
        <v>451</v>
      </c>
      <c r="D42" s="3" t="s">
        <v>450</v>
      </c>
      <c r="E42" s="3" t="s">
        <v>460</v>
      </c>
      <c r="F42" s="18">
        <v>0.8</v>
      </c>
      <c r="G42" s="6" t="s">
        <v>26</v>
      </c>
      <c r="H42" s="6" t="s">
        <v>461</v>
      </c>
      <c r="I42" s="3" t="s">
        <v>27</v>
      </c>
      <c r="J42" s="6" t="s">
        <v>39</v>
      </c>
      <c r="K42" s="22" t="s">
        <v>62</v>
      </c>
      <c r="L42" s="23" t="s">
        <v>88</v>
      </c>
      <c r="M42" s="22" t="s">
        <v>89</v>
      </c>
      <c r="N42" s="22" t="s">
        <v>90</v>
      </c>
      <c r="O42" s="22" t="s">
        <v>91</v>
      </c>
      <c r="P42" s="19" t="s">
        <v>101</v>
      </c>
      <c r="Q42" s="7" t="s">
        <v>157</v>
      </c>
      <c r="R42" s="8">
        <v>721110013</v>
      </c>
      <c r="S42" s="8">
        <v>530504</v>
      </c>
      <c r="T42" s="59">
        <v>3384</v>
      </c>
      <c r="U42" s="59">
        <v>5802</v>
      </c>
      <c r="V42" s="59">
        <v>2417</v>
      </c>
      <c r="W42" s="60"/>
      <c r="X42" s="60"/>
      <c r="Y42" s="60"/>
      <c r="Z42" s="61">
        <v>0</v>
      </c>
      <c r="AA42" s="61">
        <v>0</v>
      </c>
      <c r="AB42" s="61">
        <v>3384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1">
        <v>3384</v>
      </c>
      <c r="AY42" s="89">
        <f>+AV42+AT42+AR42+AP42+AN42+AL42+AJ42+AH42+AF42+AD42+AB42+Z42</f>
        <v>3384</v>
      </c>
      <c r="AZ42" s="89">
        <f>+AW42+AU42+AS42+AQ42+AO42+AM42+AK42+AI42+AG42+AE42+AC42+AA42</f>
        <v>3384</v>
      </c>
      <c r="BA42" s="89">
        <f t="shared" si="0"/>
        <v>0</v>
      </c>
      <c r="BB42" s="89">
        <f>+AY42-T42</f>
        <v>0</v>
      </c>
    </row>
    <row r="43" spans="1:54" ht="72" x14ac:dyDescent="0.35">
      <c r="A43" s="6" t="s">
        <v>33</v>
      </c>
      <c r="B43" s="3" t="s">
        <v>554</v>
      </c>
      <c r="C43" s="3" t="s">
        <v>451</v>
      </c>
      <c r="D43" s="3" t="s">
        <v>450</v>
      </c>
      <c r="E43" s="3" t="s">
        <v>460</v>
      </c>
      <c r="F43" s="18">
        <v>0.8</v>
      </c>
      <c r="G43" s="6" t="s">
        <v>26</v>
      </c>
      <c r="H43" s="6" t="s">
        <v>461</v>
      </c>
      <c r="I43" s="3" t="s">
        <v>27</v>
      </c>
      <c r="J43" s="6" t="s">
        <v>40</v>
      </c>
      <c r="K43" s="22" t="s">
        <v>62</v>
      </c>
      <c r="L43" s="23" t="s">
        <v>88</v>
      </c>
      <c r="M43" s="22" t="s">
        <v>89</v>
      </c>
      <c r="N43" s="22" t="s">
        <v>90</v>
      </c>
      <c r="O43" s="22" t="s">
        <v>91</v>
      </c>
      <c r="P43" s="19" t="s">
        <v>102</v>
      </c>
      <c r="Q43" s="7" t="s">
        <v>157</v>
      </c>
      <c r="R43" s="8">
        <v>721110013</v>
      </c>
      <c r="S43" s="8">
        <v>530504</v>
      </c>
      <c r="T43" s="59">
        <v>1485</v>
      </c>
      <c r="U43" s="59">
        <v>2228</v>
      </c>
      <c r="V43" s="59">
        <v>743</v>
      </c>
      <c r="W43" s="60"/>
      <c r="X43" s="60"/>
      <c r="Y43" s="60"/>
      <c r="Z43" s="61">
        <v>0</v>
      </c>
      <c r="AA43" s="61">
        <v>0</v>
      </c>
      <c r="AB43" s="61">
        <v>1485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1">
        <v>1485</v>
      </c>
      <c r="AY43" s="89">
        <f>+AV43+AT43+AR43+AP43+AN43+AL43+AJ43+AH43+AF43+AD43+AB43+Z43</f>
        <v>1485</v>
      </c>
      <c r="AZ43" s="89">
        <f>+AW43+AU43+AS43+AQ43+AO43+AM43+AK43+AI43+AG43+AE43+AC43+AA43</f>
        <v>1485</v>
      </c>
      <c r="BA43" s="89">
        <f t="shared" si="0"/>
        <v>0</v>
      </c>
      <c r="BB43" s="89">
        <f>+AY43-T43</f>
        <v>0</v>
      </c>
    </row>
    <row r="44" spans="1:54" ht="72" x14ac:dyDescent="0.35">
      <c r="A44" s="6" t="s">
        <v>33</v>
      </c>
      <c r="B44" s="3" t="s">
        <v>554</v>
      </c>
      <c r="C44" s="3" t="s">
        <v>451</v>
      </c>
      <c r="D44" s="3" t="s">
        <v>450</v>
      </c>
      <c r="E44" s="3" t="s">
        <v>460</v>
      </c>
      <c r="F44" s="18">
        <v>0.8</v>
      </c>
      <c r="G44" s="6" t="s">
        <v>26</v>
      </c>
      <c r="H44" s="6" t="s">
        <v>461</v>
      </c>
      <c r="I44" s="3" t="s">
        <v>27</v>
      </c>
      <c r="J44" s="6" t="s">
        <v>41</v>
      </c>
      <c r="K44" s="22" t="s">
        <v>62</v>
      </c>
      <c r="L44" s="23" t="s">
        <v>88</v>
      </c>
      <c r="M44" s="22" t="s">
        <v>89</v>
      </c>
      <c r="N44" s="22" t="s">
        <v>90</v>
      </c>
      <c r="O44" s="22" t="s">
        <v>91</v>
      </c>
      <c r="P44" s="19" t="s">
        <v>103</v>
      </c>
      <c r="Q44" s="7" t="s">
        <v>157</v>
      </c>
      <c r="R44" s="8">
        <v>721110013</v>
      </c>
      <c r="S44" s="8">
        <v>530504</v>
      </c>
      <c r="T44" s="59">
        <v>4351</v>
      </c>
      <c r="U44" s="59">
        <v>7459</v>
      </c>
      <c r="V44" s="59">
        <v>3108</v>
      </c>
      <c r="W44" s="60"/>
      <c r="X44" s="60"/>
      <c r="Y44" s="60"/>
      <c r="Z44" s="61">
        <v>0</v>
      </c>
      <c r="AA44" s="61">
        <v>0</v>
      </c>
      <c r="AB44" s="61">
        <v>0</v>
      </c>
      <c r="AC44" s="61">
        <v>0</v>
      </c>
      <c r="AD44" s="61">
        <v>4351</v>
      </c>
      <c r="AE44" s="61">
        <v>0</v>
      </c>
      <c r="AF44" s="61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61">
        <v>4351</v>
      </c>
      <c r="AY44" s="89">
        <f>+AV44+AT44+AR44+AP44+AN44+AL44+AJ44+AH44+AF44+AD44+AB44+Z44</f>
        <v>4351</v>
      </c>
      <c r="AZ44" s="89">
        <f>+AW44+AU44+AS44+AQ44+AO44+AM44+AK44+AI44+AG44+AE44+AC44+AA44</f>
        <v>4351</v>
      </c>
      <c r="BA44" s="89">
        <f t="shared" si="0"/>
        <v>0</v>
      </c>
      <c r="BB44" s="89">
        <f>+AY44-T44</f>
        <v>0</v>
      </c>
    </row>
    <row r="45" spans="1:54" ht="72" x14ac:dyDescent="0.35">
      <c r="A45" s="6" t="s">
        <v>33</v>
      </c>
      <c r="B45" s="3" t="s">
        <v>554</v>
      </c>
      <c r="C45" s="3" t="s">
        <v>451</v>
      </c>
      <c r="D45" s="3" t="s">
        <v>450</v>
      </c>
      <c r="E45" s="3" t="s">
        <v>460</v>
      </c>
      <c r="F45" s="18">
        <v>0.8</v>
      </c>
      <c r="G45" s="6" t="s">
        <v>26</v>
      </c>
      <c r="H45" s="6" t="s">
        <v>461</v>
      </c>
      <c r="I45" s="3" t="s">
        <v>27</v>
      </c>
      <c r="J45" s="6" t="s">
        <v>751</v>
      </c>
      <c r="K45" s="22" t="s">
        <v>62</v>
      </c>
      <c r="L45" s="23" t="s">
        <v>88</v>
      </c>
      <c r="M45" s="22" t="s">
        <v>89</v>
      </c>
      <c r="N45" s="22" t="s">
        <v>90</v>
      </c>
      <c r="O45" s="22" t="s">
        <v>91</v>
      </c>
      <c r="P45" s="19" t="s">
        <v>104</v>
      </c>
      <c r="Q45" s="7" t="s">
        <v>157</v>
      </c>
      <c r="R45" s="8">
        <v>971300012</v>
      </c>
      <c r="S45" s="8">
        <v>530209</v>
      </c>
      <c r="T45" s="59">
        <v>1363.3300000000002</v>
      </c>
      <c r="U45" s="59">
        <v>4580.76</v>
      </c>
      <c r="V45" s="60">
        <v>0</v>
      </c>
      <c r="W45" s="60"/>
      <c r="X45" s="60"/>
      <c r="Y45" s="60"/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1363.3300000000002</v>
      </c>
      <c r="AK45" s="61">
        <v>0</v>
      </c>
      <c r="AL45" s="61">
        <v>0</v>
      </c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1363.3300000000002</v>
      </c>
      <c r="AY45" s="89">
        <f>+AV45+AT45+AR45+AP45+AN45+AL45+AJ45+AH45+AF45+AD45+AB45+Z45</f>
        <v>1363.3300000000002</v>
      </c>
      <c r="AZ45" s="89">
        <f>+AW45+AU45+AS45+AQ45+AO45+AM45+AK45+AI45+AG45+AE45+AC45+AA45</f>
        <v>1363.3300000000002</v>
      </c>
      <c r="BA45" s="89">
        <f t="shared" si="0"/>
        <v>0</v>
      </c>
      <c r="BB45" s="89">
        <f>+AY45-T45</f>
        <v>0</v>
      </c>
    </row>
    <row r="46" spans="1:54" ht="72" x14ac:dyDescent="0.35">
      <c r="A46" s="6" t="s">
        <v>33</v>
      </c>
      <c r="B46" s="3" t="s">
        <v>554</v>
      </c>
      <c r="C46" s="3" t="s">
        <v>451</v>
      </c>
      <c r="D46" s="3" t="s">
        <v>450</v>
      </c>
      <c r="E46" s="3" t="s">
        <v>460</v>
      </c>
      <c r="F46" s="18">
        <v>0.8</v>
      </c>
      <c r="G46" s="6" t="s">
        <v>26</v>
      </c>
      <c r="H46" s="6" t="s">
        <v>461</v>
      </c>
      <c r="I46" s="3" t="s">
        <v>27</v>
      </c>
      <c r="J46" s="6" t="s">
        <v>479</v>
      </c>
      <c r="K46" s="22" t="s">
        <v>62</v>
      </c>
      <c r="L46" s="23" t="s">
        <v>88</v>
      </c>
      <c r="M46" s="22" t="s">
        <v>89</v>
      </c>
      <c r="N46" s="22" t="s">
        <v>90</v>
      </c>
      <c r="O46" s="22" t="s">
        <v>91</v>
      </c>
      <c r="P46" s="19" t="s">
        <v>105</v>
      </c>
      <c r="Q46" s="7" t="s">
        <v>157</v>
      </c>
      <c r="R46" s="8">
        <v>871591412</v>
      </c>
      <c r="S46" s="8">
        <v>530404</v>
      </c>
      <c r="T46" s="59">
        <v>7500</v>
      </c>
      <c r="U46" s="59">
        <v>0</v>
      </c>
      <c r="V46" s="60">
        <v>0</v>
      </c>
      <c r="W46" s="60"/>
      <c r="X46" s="60"/>
      <c r="Y46" s="60"/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7500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7500</v>
      </c>
      <c r="AY46" s="89">
        <f>+AV46+AT46+AR46+AP46+AN46+AL46+AJ46+AH46+AF46+AD46+AB46+Z46</f>
        <v>7500</v>
      </c>
      <c r="AZ46" s="89">
        <f>+AW46+AU46+AS46+AQ46+AO46+AM46+AK46+AI46+AG46+AE46+AC46+AA46</f>
        <v>7500</v>
      </c>
      <c r="BA46" s="89">
        <f t="shared" si="0"/>
        <v>0</v>
      </c>
      <c r="BB46" s="89">
        <f>+AY46-T46</f>
        <v>0</v>
      </c>
    </row>
    <row r="47" spans="1:54" ht="72" x14ac:dyDescent="0.35">
      <c r="A47" s="6" t="s">
        <v>33</v>
      </c>
      <c r="B47" s="3" t="s">
        <v>554</v>
      </c>
      <c r="C47" s="3" t="s">
        <v>451</v>
      </c>
      <c r="D47" s="3" t="s">
        <v>450</v>
      </c>
      <c r="E47" s="3" t="s">
        <v>460</v>
      </c>
      <c r="F47" s="18">
        <v>0.8</v>
      </c>
      <c r="G47" s="6" t="s">
        <v>26</v>
      </c>
      <c r="H47" s="6" t="s">
        <v>461</v>
      </c>
      <c r="I47" s="3" t="s">
        <v>27</v>
      </c>
      <c r="J47" s="6" t="s">
        <v>480</v>
      </c>
      <c r="K47" s="22" t="s">
        <v>62</v>
      </c>
      <c r="L47" s="23" t="s">
        <v>88</v>
      </c>
      <c r="M47" s="22" t="s">
        <v>89</v>
      </c>
      <c r="N47" s="22" t="s">
        <v>90</v>
      </c>
      <c r="O47" s="22" t="s">
        <v>91</v>
      </c>
      <c r="P47" s="19" t="s">
        <v>106</v>
      </c>
      <c r="Q47" s="7" t="s">
        <v>157</v>
      </c>
      <c r="R47" s="8">
        <v>853300012</v>
      </c>
      <c r="S47" s="8">
        <v>530209</v>
      </c>
      <c r="T47" s="59">
        <v>77400</v>
      </c>
      <c r="U47" s="59">
        <v>46440</v>
      </c>
      <c r="V47" s="60">
        <v>0</v>
      </c>
      <c r="W47" s="60"/>
      <c r="X47" s="60"/>
      <c r="Y47" s="60"/>
      <c r="Z47" s="61">
        <v>0</v>
      </c>
      <c r="AA47" s="61">
        <v>0</v>
      </c>
      <c r="AB47" s="61">
        <v>77400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61">
        <v>77400</v>
      </c>
      <c r="AY47" s="89">
        <f>+AV47+AT47+AR47+AP47+AN47+AL47+AJ47+AH47+AF47+AD47+AB47+Z47</f>
        <v>77400</v>
      </c>
      <c r="AZ47" s="89">
        <f>+AW47+AU47+AS47+AQ47+AO47+AM47+AK47+AI47+AG47+AE47+AC47+AA47</f>
        <v>77400</v>
      </c>
      <c r="BA47" s="89">
        <f t="shared" si="0"/>
        <v>0</v>
      </c>
      <c r="BB47" s="89">
        <f>+AY47-T47</f>
        <v>0</v>
      </c>
    </row>
    <row r="48" spans="1:54" ht="72" x14ac:dyDescent="0.35">
      <c r="A48" s="6" t="s">
        <v>33</v>
      </c>
      <c r="B48" s="3" t="s">
        <v>554</v>
      </c>
      <c r="C48" s="3" t="s">
        <v>451</v>
      </c>
      <c r="D48" s="3" t="s">
        <v>450</v>
      </c>
      <c r="E48" s="3" t="s">
        <v>460</v>
      </c>
      <c r="F48" s="18">
        <v>0.8</v>
      </c>
      <c r="G48" s="6" t="s">
        <v>26</v>
      </c>
      <c r="H48" s="6" t="s">
        <v>461</v>
      </c>
      <c r="I48" s="3" t="s">
        <v>27</v>
      </c>
      <c r="J48" s="6" t="s">
        <v>481</v>
      </c>
      <c r="K48" s="22" t="s">
        <v>62</v>
      </c>
      <c r="L48" s="23" t="s">
        <v>88</v>
      </c>
      <c r="M48" s="22" t="s">
        <v>89</v>
      </c>
      <c r="N48" s="22" t="s">
        <v>90</v>
      </c>
      <c r="O48" s="22" t="s">
        <v>91</v>
      </c>
      <c r="P48" s="19" t="s">
        <v>107</v>
      </c>
      <c r="Q48" s="7" t="s">
        <v>157</v>
      </c>
      <c r="R48" s="8">
        <v>853100016</v>
      </c>
      <c r="S48" s="8">
        <v>530209</v>
      </c>
      <c r="T48" s="59">
        <v>11458.33</v>
      </c>
      <c r="U48" s="59">
        <v>25666.67</v>
      </c>
      <c r="V48" s="60">
        <v>0</v>
      </c>
      <c r="W48" s="60"/>
      <c r="X48" s="60"/>
      <c r="Y48" s="60"/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0</v>
      </c>
      <c r="AI48" s="61">
        <v>0</v>
      </c>
      <c r="AJ48" s="61">
        <v>11458.33</v>
      </c>
      <c r="AK48" s="61">
        <v>0</v>
      </c>
      <c r="AL48" s="61">
        <v>0</v>
      </c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  <c r="AS48" s="61">
        <v>0</v>
      </c>
      <c r="AT48" s="61">
        <v>0</v>
      </c>
      <c r="AU48" s="61">
        <v>0</v>
      </c>
      <c r="AV48" s="61">
        <v>0</v>
      </c>
      <c r="AW48" s="61">
        <v>11458.33</v>
      </c>
      <c r="AY48" s="89">
        <f>+AV48+AT48+AR48+AP48+AN48+AL48+AJ48+AH48+AF48+AD48+AB48+Z48</f>
        <v>11458.33</v>
      </c>
      <c r="AZ48" s="89">
        <f>+AW48+AU48+AS48+AQ48+AO48+AM48+AK48+AI48+AG48+AE48+AC48+AA48</f>
        <v>11458.33</v>
      </c>
      <c r="BA48" s="89">
        <f t="shared" si="0"/>
        <v>0</v>
      </c>
      <c r="BB48" s="89">
        <f>+AY48-T48</f>
        <v>0</v>
      </c>
    </row>
    <row r="49" spans="1:54" ht="72" x14ac:dyDescent="0.35">
      <c r="A49" s="6" t="s">
        <v>33</v>
      </c>
      <c r="B49" s="3" t="s">
        <v>554</v>
      </c>
      <c r="C49" s="3" t="s">
        <v>451</v>
      </c>
      <c r="D49" s="3" t="s">
        <v>450</v>
      </c>
      <c r="E49" s="3" t="s">
        <v>460</v>
      </c>
      <c r="F49" s="18">
        <v>0.8</v>
      </c>
      <c r="G49" s="6" t="s">
        <v>26</v>
      </c>
      <c r="H49" s="6" t="s">
        <v>461</v>
      </c>
      <c r="I49" s="3" t="s">
        <v>27</v>
      </c>
      <c r="J49" s="6" t="s">
        <v>42</v>
      </c>
      <c r="K49" s="22" t="s">
        <v>62</v>
      </c>
      <c r="L49" s="23" t="s">
        <v>88</v>
      </c>
      <c r="M49" s="22" t="s">
        <v>89</v>
      </c>
      <c r="N49" s="22" t="s">
        <v>90</v>
      </c>
      <c r="O49" s="22" t="s">
        <v>91</v>
      </c>
      <c r="P49" s="19" t="s">
        <v>108</v>
      </c>
      <c r="Q49" s="7" t="s">
        <v>157</v>
      </c>
      <c r="R49" s="8">
        <v>342100211</v>
      </c>
      <c r="S49" s="8">
        <v>530203</v>
      </c>
      <c r="T49" s="59">
        <v>7500</v>
      </c>
      <c r="U49" s="59">
        <v>0</v>
      </c>
      <c r="V49" s="60">
        <v>0</v>
      </c>
      <c r="W49" s="60"/>
      <c r="X49" s="60"/>
      <c r="Y49" s="60"/>
      <c r="Z49" s="61">
        <v>0</v>
      </c>
      <c r="AA49" s="61">
        <v>0</v>
      </c>
      <c r="AB49" s="61">
        <v>7500</v>
      </c>
      <c r="AC49" s="61">
        <v>0</v>
      </c>
      <c r="AD49" s="61">
        <v>0</v>
      </c>
      <c r="AE49" s="61">
        <v>0</v>
      </c>
      <c r="AF49" s="61">
        <v>0</v>
      </c>
      <c r="AG49" s="61">
        <v>0</v>
      </c>
      <c r="AH49" s="61">
        <v>0</v>
      </c>
      <c r="AI49" s="61">
        <v>0</v>
      </c>
      <c r="AJ49" s="61">
        <v>0</v>
      </c>
      <c r="AK49" s="61">
        <v>0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0</v>
      </c>
      <c r="AU49" s="61">
        <v>0</v>
      </c>
      <c r="AV49" s="61">
        <v>0</v>
      </c>
      <c r="AW49" s="61">
        <v>7500</v>
      </c>
      <c r="AY49" s="89">
        <f>+AV49+AT49+AR49+AP49+AN49+AL49+AJ49+AH49+AF49+AD49+AB49+Z49</f>
        <v>7500</v>
      </c>
      <c r="AZ49" s="89">
        <f>+AW49+AU49+AS49+AQ49+AO49+AM49+AK49+AI49+AG49+AE49+AC49+AA49</f>
        <v>7500</v>
      </c>
      <c r="BA49" s="89">
        <f t="shared" si="0"/>
        <v>0</v>
      </c>
      <c r="BB49" s="89">
        <f>+AY49-T49</f>
        <v>0</v>
      </c>
    </row>
    <row r="50" spans="1:54" ht="72" x14ac:dyDescent="0.35">
      <c r="A50" s="6" t="s">
        <v>33</v>
      </c>
      <c r="B50" s="3" t="s">
        <v>554</v>
      </c>
      <c r="C50" s="3" t="s">
        <v>451</v>
      </c>
      <c r="D50" s="3" t="s">
        <v>450</v>
      </c>
      <c r="E50" s="3" t="s">
        <v>460</v>
      </c>
      <c r="F50" s="18">
        <v>0.8</v>
      </c>
      <c r="G50" s="6" t="s">
        <v>26</v>
      </c>
      <c r="H50" s="6" t="s">
        <v>461</v>
      </c>
      <c r="I50" s="3" t="s">
        <v>27</v>
      </c>
      <c r="J50" s="6" t="s">
        <v>43</v>
      </c>
      <c r="K50" s="22" t="s">
        <v>62</v>
      </c>
      <c r="L50" s="23" t="s">
        <v>88</v>
      </c>
      <c r="M50" s="22" t="s">
        <v>89</v>
      </c>
      <c r="N50" s="22" t="s">
        <v>90</v>
      </c>
      <c r="O50" s="22" t="s">
        <v>91</v>
      </c>
      <c r="P50" s="19" t="s">
        <v>109</v>
      </c>
      <c r="Q50" s="7" t="s">
        <v>157</v>
      </c>
      <c r="R50" s="8">
        <v>872400011</v>
      </c>
      <c r="S50" s="8">
        <v>530403</v>
      </c>
      <c r="T50" s="59">
        <v>7500</v>
      </c>
      <c r="U50" s="59">
        <v>0</v>
      </c>
      <c r="V50" s="60">
        <v>0</v>
      </c>
      <c r="W50" s="60"/>
      <c r="X50" s="60"/>
      <c r="Y50" s="60"/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7500</v>
      </c>
      <c r="AG50" s="61">
        <v>0</v>
      </c>
      <c r="AH50" s="61">
        <v>0</v>
      </c>
      <c r="AI50" s="61">
        <v>0</v>
      </c>
      <c r="AJ50" s="61">
        <v>0</v>
      </c>
      <c r="AK50" s="61">
        <v>0</v>
      </c>
      <c r="AL50" s="61">
        <v>0</v>
      </c>
      <c r="AM50" s="61">
        <v>0</v>
      </c>
      <c r="AN50" s="61">
        <v>0</v>
      </c>
      <c r="AO50" s="61">
        <v>0</v>
      </c>
      <c r="AP50" s="61">
        <v>0</v>
      </c>
      <c r="AQ50" s="61">
        <v>0</v>
      </c>
      <c r="AR50" s="61">
        <v>0</v>
      </c>
      <c r="AS50" s="61">
        <v>0</v>
      </c>
      <c r="AT50" s="61">
        <v>0</v>
      </c>
      <c r="AU50" s="61">
        <v>0</v>
      </c>
      <c r="AV50" s="61">
        <v>0</v>
      </c>
      <c r="AW50" s="61">
        <v>7500</v>
      </c>
      <c r="AY50" s="89">
        <f>+AV50+AT50+AR50+AP50+AN50+AL50+AJ50+AH50+AF50+AD50+AB50+Z50</f>
        <v>7500</v>
      </c>
      <c r="AZ50" s="89">
        <f>+AW50+AU50+AS50+AQ50+AO50+AM50+AK50+AI50+AG50+AE50+AC50+AA50</f>
        <v>7500</v>
      </c>
      <c r="BA50" s="89">
        <f t="shared" si="0"/>
        <v>0</v>
      </c>
      <c r="BB50" s="89">
        <f>+AY50-T50</f>
        <v>0</v>
      </c>
    </row>
    <row r="51" spans="1:54" ht="72" x14ac:dyDescent="0.35">
      <c r="A51" s="6" t="s">
        <v>33</v>
      </c>
      <c r="B51" s="3" t="s">
        <v>554</v>
      </c>
      <c r="C51" s="3" t="s">
        <v>451</v>
      </c>
      <c r="D51" s="3" t="s">
        <v>450</v>
      </c>
      <c r="E51" s="3" t="s">
        <v>460</v>
      </c>
      <c r="F51" s="18">
        <v>0.8</v>
      </c>
      <c r="G51" s="6" t="s">
        <v>26</v>
      </c>
      <c r="H51" s="6" t="s">
        <v>461</v>
      </c>
      <c r="I51" s="3" t="s">
        <v>27</v>
      </c>
      <c r="J51" s="6" t="s">
        <v>482</v>
      </c>
      <c r="K51" s="22" t="s">
        <v>62</v>
      </c>
      <c r="L51" s="23" t="s">
        <v>88</v>
      </c>
      <c r="M51" s="22" t="s">
        <v>89</v>
      </c>
      <c r="N51" s="22" t="s">
        <v>90</v>
      </c>
      <c r="O51" s="22" t="s">
        <v>91</v>
      </c>
      <c r="P51" s="19" t="s">
        <v>110</v>
      </c>
      <c r="Q51" s="7" t="s">
        <v>157</v>
      </c>
      <c r="R51" s="8">
        <v>852500021</v>
      </c>
      <c r="S51" s="8">
        <v>530208</v>
      </c>
      <c r="T51" s="59">
        <v>567557.83000000007</v>
      </c>
      <c r="U51" s="59">
        <v>663734</v>
      </c>
      <c r="V51" s="60">
        <v>0</v>
      </c>
      <c r="W51" s="60"/>
      <c r="X51" s="60"/>
      <c r="Y51" s="60"/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567557.83000000007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61">
        <v>0</v>
      </c>
      <c r="AV51" s="61">
        <v>0</v>
      </c>
      <c r="AW51" s="61">
        <v>567557.83000000007</v>
      </c>
      <c r="AY51" s="89">
        <f>+AV51+AT51+AR51+AP51+AN51+AL51+AJ51+AH51+AF51+AD51+AB51+Z51</f>
        <v>567557.83000000007</v>
      </c>
      <c r="AZ51" s="89">
        <f>+AW51+AU51+AS51+AQ51+AO51+AM51+AK51+AI51+AG51+AE51+AC51+AA51</f>
        <v>567557.83000000007</v>
      </c>
      <c r="BA51" s="89">
        <f t="shared" si="0"/>
        <v>0</v>
      </c>
      <c r="BB51" s="89">
        <f>+AY51-T51</f>
        <v>0</v>
      </c>
    </row>
    <row r="52" spans="1:54" ht="72" x14ac:dyDescent="0.35">
      <c r="A52" s="6" t="s">
        <v>33</v>
      </c>
      <c r="B52" s="3" t="s">
        <v>554</v>
      </c>
      <c r="C52" s="3" t="s">
        <v>451</v>
      </c>
      <c r="D52" s="3" t="s">
        <v>450</v>
      </c>
      <c r="E52" s="3" t="s">
        <v>460</v>
      </c>
      <c r="F52" s="18">
        <v>0.8</v>
      </c>
      <c r="G52" s="6" t="s">
        <v>26</v>
      </c>
      <c r="H52" s="6" t="s">
        <v>461</v>
      </c>
      <c r="I52" s="3" t="s">
        <v>27</v>
      </c>
      <c r="J52" s="6" t="s">
        <v>753</v>
      </c>
      <c r="K52" s="22" t="s">
        <v>62</v>
      </c>
      <c r="L52" s="23" t="s">
        <v>88</v>
      </c>
      <c r="M52" s="22" t="s">
        <v>89</v>
      </c>
      <c r="N52" s="22" t="s">
        <v>90</v>
      </c>
      <c r="O52" s="22" t="s">
        <v>91</v>
      </c>
      <c r="P52" s="19" t="s">
        <v>111</v>
      </c>
      <c r="Q52" s="7" t="s">
        <v>157</v>
      </c>
      <c r="R52" s="8">
        <v>547900411</v>
      </c>
      <c r="S52" s="8">
        <v>530404</v>
      </c>
      <c r="T52" s="59">
        <v>5000</v>
      </c>
      <c r="U52" s="59">
        <v>20000</v>
      </c>
      <c r="V52" s="60">
        <v>0</v>
      </c>
      <c r="W52" s="60"/>
      <c r="X52" s="60"/>
      <c r="Y52" s="60"/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5000</v>
      </c>
      <c r="AU52" s="61">
        <v>0</v>
      </c>
      <c r="AV52" s="61">
        <v>0</v>
      </c>
      <c r="AW52" s="61">
        <v>5000</v>
      </c>
      <c r="AY52" s="89">
        <f>+AV52+AT52+AR52+AP52+AN52+AL52+AJ52+AH52+AF52+AD52+AB52+Z52</f>
        <v>5000</v>
      </c>
      <c r="AZ52" s="89">
        <f>+AW52+AU52+AS52+AQ52+AO52+AM52+AK52+AI52+AG52+AE52+AC52+AA52</f>
        <v>5000</v>
      </c>
      <c r="BA52" s="89">
        <f t="shared" si="0"/>
        <v>0</v>
      </c>
      <c r="BB52" s="89">
        <f>+AY52-T52</f>
        <v>0</v>
      </c>
    </row>
    <row r="53" spans="1:54" ht="72" x14ac:dyDescent="0.35">
      <c r="A53" s="6" t="s">
        <v>33</v>
      </c>
      <c r="B53" s="3" t="s">
        <v>554</v>
      </c>
      <c r="C53" s="3" t="s">
        <v>451</v>
      </c>
      <c r="D53" s="3" t="s">
        <v>450</v>
      </c>
      <c r="E53" s="3" t="s">
        <v>460</v>
      </c>
      <c r="F53" s="18">
        <v>0.8</v>
      </c>
      <c r="G53" s="6" t="s">
        <v>26</v>
      </c>
      <c r="H53" s="6" t="s">
        <v>461</v>
      </c>
      <c r="I53" s="3" t="s">
        <v>27</v>
      </c>
      <c r="J53" s="6" t="s">
        <v>44</v>
      </c>
      <c r="K53" s="22" t="s">
        <v>62</v>
      </c>
      <c r="L53" s="23" t="s">
        <v>88</v>
      </c>
      <c r="M53" s="22" t="s">
        <v>89</v>
      </c>
      <c r="N53" s="22" t="s">
        <v>90</v>
      </c>
      <c r="O53" s="22" t="s">
        <v>91</v>
      </c>
      <c r="P53" s="19" t="s">
        <v>112</v>
      </c>
      <c r="Q53" s="7" t="s">
        <v>157</v>
      </c>
      <c r="R53" s="8">
        <v>871590611</v>
      </c>
      <c r="S53" s="8">
        <v>530404</v>
      </c>
      <c r="T53" s="59">
        <v>9000</v>
      </c>
      <c r="U53" s="59">
        <v>14000</v>
      </c>
      <c r="V53" s="60">
        <v>0</v>
      </c>
      <c r="W53" s="60"/>
      <c r="X53" s="60"/>
      <c r="Y53" s="60"/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9000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>
        <v>0</v>
      </c>
      <c r="AW53" s="61">
        <v>9000</v>
      </c>
      <c r="AY53" s="89">
        <f>+AV53+AT53+AR53+AP53+AN53+AL53+AJ53+AH53+AF53+AD53+AB53+Z53</f>
        <v>9000</v>
      </c>
      <c r="AZ53" s="89">
        <f>+AW53+AU53+AS53+AQ53+AO53+AM53+AK53+AI53+AG53+AE53+AC53+AA53</f>
        <v>9000</v>
      </c>
      <c r="BA53" s="89">
        <f t="shared" si="0"/>
        <v>0</v>
      </c>
      <c r="BB53" s="89">
        <f>+AY53-T53</f>
        <v>0</v>
      </c>
    </row>
    <row r="54" spans="1:54" ht="72" x14ac:dyDescent="0.35">
      <c r="A54" s="6" t="s">
        <v>33</v>
      </c>
      <c r="B54" s="3" t="s">
        <v>554</v>
      </c>
      <c r="C54" s="3" t="s">
        <v>451</v>
      </c>
      <c r="D54" s="3" t="s">
        <v>450</v>
      </c>
      <c r="E54" s="3" t="s">
        <v>460</v>
      </c>
      <c r="F54" s="18">
        <v>0.8</v>
      </c>
      <c r="G54" s="6" t="s">
        <v>26</v>
      </c>
      <c r="H54" s="6" t="s">
        <v>461</v>
      </c>
      <c r="I54" s="3" t="s">
        <v>27</v>
      </c>
      <c r="J54" s="6" t="s">
        <v>45</v>
      </c>
      <c r="K54" s="22" t="s">
        <v>62</v>
      </c>
      <c r="L54" s="23" t="s">
        <v>88</v>
      </c>
      <c r="M54" s="22" t="s">
        <v>89</v>
      </c>
      <c r="N54" s="22" t="s">
        <v>90</v>
      </c>
      <c r="O54" s="22" t="s">
        <v>91</v>
      </c>
      <c r="P54" s="19" t="s">
        <v>113</v>
      </c>
      <c r="Q54" s="7" t="s">
        <v>157</v>
      </c>
      <c r="R54" s="8">
        <v>872900111</v>
      </c>
      <c r="S54" s="8">
        <v>530404</v>
      </c>
      <c r="T54" s="59">
        <v>6000</v>
      </c>
      <c r="U54" s="59">
        <v>0</v>
      </c>
      <c r="V54" s="60">
        <v>0</v>
      </c>
      <c r="W54" s="60"/>
      <c r="X54" s="60"/>
      <c r="Y54" s="60"/>
      <c r="Z54" s="61">
        <v>0</v>
      </c>
      <c r="AA54" s="61">
        <v>0</v>
      </c>
      <c r="AB54" s="61">
        <v>6000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61">
        <v>6000</v>
      </c>
      <c r="AY54" s="89">
        <f>+AV54+AT54+AR54+AP54+AN54+AL54+AJ54+AH54+AF54+AD54+AB54+Z54</f>
        <v>6000</v>
      </c>
      <c r="AZ54" s="89">
        <f>+AW54+AU54+AS54+AQ54+AO54+AM54+AK54+AI54+AG54+AE54+AC54+AA54</f>
        <v>6000</v>
      </c>
      <c r="BA54" s="89">
        <f t="shared" si="0"/>
        <v>0</v>
      </c>
      <c r="BB54" s="89">
        <f>+AY54-T54</f>
        <v>0</v>
      </c>
    </row>
    <row r="55" spans="1:54" ht="72" x14ac:dyDescent="0.35">
      <c r="A55" s="6" t="s">
        <v>33</v>
      </c>
      <c r="B55" s="3" t="s">
        <v>554</v>
      </c>
      <c r="C55" s="3" t="s">
        <v>451</v>
      </c>
      <c r="D55" s="3" t="s">
        <v>450</v>
      </c>
      <c r="E55" s="3" t="s">
        <v>460</v>
      </c>
      <c r="F55" s="18">
        <v>0.8</v>
      </c>
      <c r="G55" s="6" t="s">
        <v>26</v>
      </c>
      <c r="H55" s="6" t="s">
        <v>461</v>
      </c>
      <c r="I55" s="3" t="s">
        <v>27</v>
      </c>
      <c r="J55" s="6" t="s">
        <v>46</v>
      </c>
      <c r="K55" s="22" t="s">
        <v>62</v>
      </c>
      <c r="L55" s="23" t="s">
        <v>88</v>
      </c>
      <c r="M55" s="22" t="s">
        <v>89</v>
      </c>
      <c r="N55" s="22" t="s">
        <v>90</v>
      </c>
      <c r="O55" s="22" t="s">
        <v>91</v>
      </c>
      <c r="P55" s="19" t="s">
        <v>114</v>
      </c>
      <c r="Q55" s="7" t="s">
        <v>157</v>
      </c>
      <c r="R55" s="8">
        <v>882320014</v>
      </c>
      <c r="S55" s="8">
        <v>530404</v>
      </c>
      <c r="T55" s="59">
        <v>2000</v>
      </c>
      <c r="U55" s="59">
        <v>2000</v>
      </c>
      <c r="V55" s="60">
        <v>0</v>
      </c>
      <c r="W55" s="60"/>
      <c r="X55" s="60"/>
      <c r="Y55" s="60"/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2000</v>
      </c>
      <c r="AS55" s="61">
        <v>0</v>
      </c>
      <c r="AT55" s="61">
        <v>0</v>
      </c>
      <c r="AU55" s="61">
        <v>0</v>
      </c>
      <c r="AV55" s="61">
        <v>0</v>
      </c>
      <c r="AW55" s="61">
        <v>2000</v>
      </c>
      <c r="AY55" s="89">
        <f>+AV55+AT55+AR55+AP55+AN55+AL55+AJ55+AH55+AF55+AD55+AB55+Z55</f>
        <v>2000</v>
      </c>
      <c r="AZ55" s="89">
        <f>+AW55+AU55+AS55+AQ55+AO55+AM55+AK55+AI55+AG55+AE55+AC55+AA55</f>
        <v>2000</v>
      </c>
      <c r="BA55" s="89">
        <f t="shared" si="0"/>
        <v>0</v>
      </c>
      <c r="BB55" s="89">
        <f>+AY55-T55</f>
        <v>0</v>
      </c>
    </row>
    <row r="56" spans="1:54" ht="72" x14ac:dyDescent="0.35">
      <c r="A56" s="6" t="s">
        <v>33</v>
      </c>
      <c r="B56" s="3" t="s">
        <v>554</v>
      </c>
      <c r="C56" s="3" t="s">
        <v>451</v>
      </c>
      <c r="D56" s="3" t="s">
        <v>450</v>
      </c>
      <c r="E56" s="3" t="s">
        <v>460</v>
      </c>
      <c r="F56" s="18">
        <v>0.8</v>
      </c>
      <c r="G56" s="6" t="s">
        <v>26</v>
      </c>
      <c r="H56" s="6" t="s">
        <v>461</v>
      </c>
      <c r="I56" s="3" t="s">
        <v>27</v>
      </c>
      <c r="J56" s="6" t="s">
        <v>483</v>
      </c>
      <c r="K56" s="22" t="s">
        <v>62</v>
      </c>
      <c r="L56" s="23" t="s">
        <v>88</v>
      </c>
      <c r="M56" s="22" t="s">
        <v>89</v>
      </c>
      <c r="N56" s="22" t="s">
        <v>90</v>
      </c>
      <c r="O56" s="22" t="s">
        <v>91</v>
      </c>
      <c r="P56" s="19" t="s">
        <v>115</v>
      </c>
      <c r="Q56" s="7" t="s">
        <v>157</v>
      </c>
      <c r="R56" s="8">
        <v>334200111</v>
      </c>
      <c r="S56" s="8">
        <v>530803</v>
      </c>
      <c r="T56" s="59">
        <v>1200</v>
      </c>
      <c r="U56" s="59">
        <v>2400</v>
      </c>
      <c r="V56" s="60"/>
      <c r="W56" s="60"/>
      <c r="X56" s="60"/>
      <c r="Y56" s="60"/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1">
        <v>0</v>
      </c>
      <c r="AF56" s="61">
        <v>0</v>
      </c>
      <c r="AG56" s="61">
        <v>0</v>
      </c>
      <c r="AH56" s="61">
        <v>0</v>
      </c>
      <c r="AI56" s="61">
        <v>0</v>
      </c>
      <c r="AJ56" s="61">
        <v>0</v>
      </c>
      <c r="AK56" s="61">
        <v>0</v>
      </c>
      <c r="AL56" s="61">
        <v>0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1200</v>
      </c>
      <c r="AU56" s="61">
        <v>0</v>
      </c>
      <c r="AV56" s="61">
        <v>0</v>
      </c>
      <c r="AW56" s="61">
        <v>1200</v>
      </c>
      <c r="AY56" s="89">
        <f>+AV56+AT56+AR56+AP56+AN56+AL56+AJ56+AH56+AF56+AD56+AB56+Z56</f>
        <v>1200</v>
      </c>
      <c r="AZ56" s="89">
        <f>+AW56+AU56+AS56+AQ56+AO56+AM56+AK56+AI56+AG56+AE56+AC56+AA56</f>
        <v>1200</v>
      </c>
      <c r="BA56" s="89">
        <f t="shared" si="0"/>
        <v>0</v>
      </c>
      <c r="BB56" s="89">
        <f>+AY56-T56</f>
        <v>0</v>
      </c>
    </row>
    <row r="57" spans="1:54" ht="72" x14ac:dyDescent="0.35">
      <c r="A57" s="6" t="s">
        <v>33</v>
      </c>
      <c r="B57" s="3" t="s">
        <v>554</v>
      </c>
      <c r="C57" s="3" t="s">
        <v>451</v>
      </c>
      <c r="D57" s="3" t="s">
        <v>450</v>
      </c>
      <c r="E57" s="3" t="s">
        <v>460</v>
      </c>
      <c r="F57" s="18">
        <v>0.8</v>
      </c>
      <c r="G57" s="6" t="s">
        <v>26</v>
      </c>
      <c r="H57" s="6" t="s">
        <v>461</v>
      </c>
      <c r="I57" s="3" t="s">
        <v>27</v>
      </c>
      <c r="J57" s="6" t="s">
        <v>752</v>
      </c>
      <c r="K57" s="22" t="s">
        <v>62</v>
      </c>
      <c r="L57" s="23" t="s">
        <v>88</v>
      </c>
      <c r="M57" s="22" t="s">
        <v>89</v>
      </c>
      <c r="N57" s="22" t="s">
        <v>90</v>
      </c>
      <c r="O57" s="22" t="s">
        <v>91</v>
      </c>
      <c r="P57" s="19" t="s">
        <v>116</v>
      </c>
      <c r="Q57" s="7" t="s">
        <v>157</v>
      </c>
      <c r="R57" s="8">
        <v>678110012</v>
      </c>
      <c r="S57" s="8">
        <v>530301</v>
      </c>
      <c r="T57" s="59">
        <v>93053.1</v>
      </c>
      <c r="U57" s="59">
        <v>0</v>
      </c>
      <c r="V57" s="60">
        <v>0</v>
      </c>
      <c r="W57" s="60"/>
      <c r="X57" s="60"/>
      <c r="Y57" s="60"/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93053.1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61">
        <v>0</v>
      </c>
      <c r="AV57" s="61">
        <v>0</v>
      </c>
      <c r="AW57" s="61">
        <v>93053.1</v>
      </c>
      <c r="AY57" s="89">
        <f>+AV57+AT57+AR57+AP57+AN57+AL57+AJ57+AH57+AF57+AD57+AB57+Z57</f>
        <v>93053.1</v>
      </c>
      <c r="AZ57" s="89">
        <f>+AW57+AU57+AS57+AQ57+AO57+AM57+AK57+AI57+AG57+AE57+AC57+AA57</f>
        <v>93053.1</v>
      </c>
      <c r="BA57" s="89">
        <f t="shared" si="0"/>
        <v>0</v>
      </c>
      <c r="BB57" s="89">
        <f>+AY57-T57</f>
        <v>0</v>
      </c>
    </row>
    <row r="58" spans="1:54" ht="72" x14ac:dyDescent="0.35">
      <c r="A58" s="6" t="s">
        <v>33</v>
      </c>
      <c r="B58" s="3" t="s">
        <v>554</v>
      </c>
      <c r="C58" s="3" t="s">
        <v>451</v>
      </c>
      <c r="D58" s="3" t="s">
        <v>450</v>
      </c>
      <c r="E58" s="3" t="s">
        <v>460</v>
      </c>
      <c r="F58" s="18">
        <v>0.8</v>
      </c>
      <c r="G58" s="6" t="s">
        <v>26</v>
      </c>
      <c r="H58" s="6" t="s">
        <v>461</v>
      </c>
      <c r="I58" s="3" t="s">
        <v>27</v>
      </c>
      <c r="J58" s="6" t="s">
        <v>752</v>
      </c>
      <c r="K58" s="22" t="s">
        <v>62</v>
      </c>
      <c r="L58" s="23" t="s">
        <v>88</v>
      </c>
      <c r="M58" s="22" t="s">
        <v>89</v>
      </c>
      <c r="N58" s="22" t="s">
        <v>90</v>
      </c>
      <c r="O58" s="22" t="s">
        <v>91</v>
      </c>
      <c r="P58" s="19" t="s">
        <v>116</v>
      </c>
      <c r="Q58" s="7" t="s">
        <v>157</v>
      </c>
      <c r="R58" s="8">
        <v>678110012</v>
      </c>
      <c r="S58" s="8">
        <v>530302</v>
      </c>
      <c r="T58" s="59">
        <v>381335.03999999998</v>
      </c>
      <c r="U58" s="59">
        <v>0</v>
      </c>
      <c r="V58" s="60">
        <v>0</v>
      </c>
      <c r="W58" s="60"/>
      <c r="X58" s="60"/>
      <c r="Y58" s="60"/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381335.03999999998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61">
        <v>381335.03999999998</v>
      </c>
      <c r="AY58" s="89">
        <f>+AV58+AT58+AR58+AP58+AN58+AL58+AJ58+AH58+AF58+AD58+AB58+Z58</f>
        <v>381335.03999999998</v>
      </c>
      <c r="AZ58" s="89">
        <f>+AW58+AU58+AS58+AQ58+AO58+AM58+AK58+AI58+AG58+AE58+AC58+AA58</f>
        <v>381335.03999999998</v>
      </c>
      <c r="BA58" s="89">
        <f t="shared" si="0"/>
        <v>0</v>
      </c>
      <c r="BB58" s="89">
        <f>+AY58-T58</f>
        <v>0</v>
      </c>
    </row>
    <row r="59" spans="1:54" ht="72" x14ac:dyDescent="0.35">
      <c r="A59" s="6" t="s">
        <v>33</v>
      </c>
      <c r="B59" s="3" t="s">
        <v>554</v>
      </c>
      <c r="C59" s="3" t="s">
        <v>451</v>
      </c>
      <c r="D59" s="3" t="s">
        <v>450</v>
      </c>
      <c r="E59" s="3" t="s">
        <v>460</v>
      </c>
      <c r="F59" s="18">
        <v>0.8</v>
      </c>
      <c r="G59" s="6" t="s">
        <v>26</v>
      </c>
      <c r="H59" s="6" t="s">
        <v>461</v>
      </c>
      <c r="I59" s="3" t="s">
        <v>27</v>
      </c>
      <c r="J59" s="6" t="s">
        <v>752</v>
      </c>
      <c r="K59" s="22" t="s">
        <v>62</v>
      </c>
      <c r="L59" s="23" t="s">
        <v>88</v>
      </c>
      <c r="M59" s="22" t="s">
        <v>89</v>
      </c>
      <c r="N59" s="22" t="s">
        <v>90</v>
      </c>
      <c r="O59" s="22" t="s">
        <v>91</v>
      </c>
      <c r="P59" s="19" t="s">
        <v>116</v>
      </c>
      <c r="Q59" s="7" t="s">
        <v>157</v>
      </c>
      <c r="R59" s="8">
        <v>678110012</v>
      </c>
      <c r="S59" s="8">
        <v>530308</v>
      </c>
      <c r="T59" s="59">
        <v>3000</v>
      </c>
      <c r="U59" s="59">
        <v>0</v>
      </c>
      <c r="V59" s="60">
        <v>0</v>
      </c>
      <c r="W59" s="60"/>
      <c r="X59" s="60"/>
      <c r="Y59" s="60"/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3000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0</v>
      </c>
      <c r="AU59" s="61">
        <v>0</v>
      </c>
      <c r="AV59" s="61">
        <v>0</v>
      </c>
      <c r="AW59" s="61">
        <v>3000</v>
      </c>
      <c r="AY59" s="89">
        <f>+AV59+AT59+AR59+AP59+AN59+AL59+AJ59+AH59+AF59+AD59+AB59+Z59</f>
        <v>3000</v>
      </c>
      <c r="AZ59" s="89">
        <f>+AW59+AU59+AS59+AQ59+AO59+AM59+AK59+AI59+AG59+AE59+AC59+AA59</f>
        <v>3000</v>
      </c>
      <c r="BA59" s="89">
        <f t="shared" si="0"/>
        <v>0</v>
      </c>
      <c r="BB59" s="89">
        <f>+AY59-T59</f>
        <v>0</v>
      </c>
    </row>
    <row r="60" spans="1:54" ht="72" x14ac:dyDescent="0.35">
      <c r="A60" s="6" t="s">
        <v>33</v>
      </c>
      <c r="B60" s="3" t="s">
        <v>554</v>
      </c>
      <c r="C60" s="3" t="s">
        <v>451</v>
      </c>
      <c r="D60" s="3" t="s">
        <v>450</v>
      </c>
      <c r="E60" s="3" t="s">
        <v>460</v>
      </c>
      <c r="F60" s="18">
        <v>0.8</v>
      </c>
      <c r="G60" s="6" t="s">
        <v>26</v>
      </c>
      <c r="H60" s="6" t="s">
        <v>461</v>
      </c>
      <c r="I60" s="3" t="s">
        <v>27</v>
      </c>
      <c r="J60" s="6" t="s">
        <v>484</v>
      </c>
      <c r="K60" s="22" t="s">
        <v>62</v>
      </c>
      <c r="L60" s="23" t="s">
        <v>88</v>
      </c>
      <c r="M60" s="22" t="s">
        <v>89</v>
      </c>
      <c r="N60" s="22" t="s">
        <v>90</v>
      </c>
      <c r="O60" s="22" t="s">
        <v>91</v>
      </c>
      <c r="P60" s="19" t="s">
        <v>117</v>
      </c>
      <c r="Q60" s="7" t="s">
        <v>157</v>
      </c>
      <c r="R60" s="8">
        <v>448312011</v>
      </c>
      <c r="S60" s="8">
        <v>530828</v>
      </c>
      <c r="T60" s="59">
        <v>2698</v>
      </c>
      <c r="U60" s="59">
        <v>0</v>
      </c>
      <c r="V60" s="60">
        <v>0</v>
      </c>
      <c r="W60" s="60"/>
      <c r="X60" s="60"/>
      <c r="Y60" s="60"/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2698</v>
      </c>
      <c r="AG60" s="61">
        <v>0</v>
      </c>
      <c r="AH60" s="61">
        <v>0</v>
      </c>
      <c r="AI60" s="61">
        <v>2698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61">
        <v>0</v>
      </c>
      <c r="AV60" s="61">
        <v>0</v>
      </c>
      <c r="AW60" s="61">
        <v>0</v>
      </c>
      <c r="AY60" s="89">
        <f>+AV60+AT60+AR60+AP60+AN60+AL60+AJ60+AH60+AF60+AD60+AB60+Z60</f>
        <v>2698</v>
      </c>
      <c r="AZ60" s="89">
        <f>+AW60+AU60+AS60+AQ60+AO60+AM60+AK60+AI60+AG60+AE60+AC60+AA60</f>
        <v>2698</v>
      </c>
      <c r="BA60" s="89">
        <f t="shared" si="0"/>
        <v>0</v>
      </c>
      <c r="BB60" s="89">
        <f>+AY60-T60</f>
        <v>0</v>
      </c>
    </row>
    <row r="61" spans="1:54" ht="72" x14ac:dyDescent="0.35">
      <c r="A61" s="6" t="s">
        <v>33</v>
      </c>
      <c r="B61" s="3" t="s">
        <v>554</v>
      </c>
      <c r="C61" s="3" t="s">
        <v>451</v>
      </c>
      <c r="D61" s="3" t="s">
        <v>450</v>
      </c>
      <c r="E61" s="3" t="s">
        <v>460</v>
      </c>
      <c r="F61" s="18">
        <v>0.8</v>
      </c>
      <c r="G61" s="6" t="s">
        <v>26</v>
      </c>
      <c r="H61" s="6" t="s">
        <v>461</v>
      </c>
      <c r="I61" s="3" t="s">
        <v>27</v>
      </c>
      <c r="J61" s="6" t="s">
        <v>484</v>
      </c>
      <c r="K61" s="22" t="s">
        <v>62</v>
      </c>
      <c r="L61" s="23" t="s">
        <v>88</v>
      </c>
      <c r="M61" s="22" t="s">
        <v>89</v>
      </c>
      <c r="N61" s="22" t="s">
        <v>90</v>
      </c>
      <c r="O61" s="22" t="s">
        <v>91</v>
      </c>
      <c r="P61" s="19" t="s">
        <v>117</v>
      </c>
      <c r="Q61" s="7" t="s">
        <v>157</v>
      </c>
      <c r="R61" s="8">
        <v>448312011</v>
      </c>
      <c r="S61" s="8">
        <v>530805</v>
      </c>
      <c r="T61" s="59">
        <v>1657.2</v>
      </c>
      <c r="U61" s="59">
        <v>0</v>
      </c>
      <c r="V61" s="60">
        <v>0</v>
      </c>
      <c r="W61" s="60"/>
      <c r="X61" s="60"/>
      <c r="Y61" s="60"/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1657.2</v>
      </c>
      <c r="AG61" s="61">
        <v>0</v>
      </c>
      <c r="AH61" s="61">
        <v>0</v>
      </c>
      <c r="AI61" s="61">
        <v>1657.2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61">
        <v>0</v>
      </c>
      <c r="AV61" s="61">
        <v>0</v>
      </c>
      <c r="AW61" s="61">
        <v>0</v>
      </c>
      <c r="AY61" s="89">
        <f>+AV61+AT61+AR61+AP61+AN61+AL61+AJ61+AH61+AF61+AD61+AB61+Z61</f>
        <v>1657.2</v>
      </c>
      <c r="AZ61" s="89">
        <f>+AW61+AU61+AS61+AQ61+AO61+AM61+AK61+AI61+AG61+AE61+AC61+AA61</f>
        <v>1657.2</v>
      </c>
      <c r="BA61" s="89">
        <f t="shared" si="0"/>
        <v>0</v>
      </c>
      <c r="BB61" s="89">
        <f>+AY61-T61</f>
        <v>0</v>
      </c>
    </row>
    <row r="62" spans="1:54" ht="72" x14ac:dyDescent="0.35">
      <c r="A62" s="6" t="s">
        <v>33</v>
      </c>
      <c r="B62" s="3" t="s">
        <v>554</v>
      </c>
      <c r="C62" s="3" t="s">
        <v>451</v>
      </c>
      <c r="D62" s="3" t="s">
        <v>450</v>
      </c>
      <c r="E62" s="3" t="s">
        <v>460</v>
      </c>
      <c r="F62" s="18">
        <v>0.8</v>
      </c>
      <c r="G62" s="6" t="s">
        <v>26</v>
      </c>
      <c r="H62" s="6" t="s">
        <v>461</v>
      </c>
      <c r="I62" s="3" t="s">
        <v>27</v>
      </c>
      <c r="J62" s="6" t="s">
        <v>484</v>
      </c>
      <c r="K62" s="22" t="s">
        <v>62</v>
      </c>
      <c r="L62" s="23" t="s">
        <v>88</v>
      </c>
      <c r="M62" s="22" t="s">
        <v>89</v>
      </c>
      <c r="N62" s="22" t="s">
        <v>90</v>
      </c>
      <c r="O62" s="22" t="s">
        <v>91</v>
      </c>
      <c r="P62" s="19" t="s">
        <v>117</v>
      </c>
      <c r="Q62" s="7" t="s">
        <v>157</v>
      </c>
      <c r="R62" s="8">
        <v>448312011</v>
      </c>
      <c r="S62" s="8">
        <v>531404</v>
      </c>
      <c r="T62" s="59">
        <v>809</v>
      </c>
      <c r="U62" s="59">
        <v>0</v>
      </c>
      <c r="V62" s="60">
        <v>0</v>
      </c>
      <c r="W62" s="60"/>
      <c r="X62" s="60"/>
      <c r="Y62" s="60"/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61">
        <v>809</v>
      </c>
      <c r="AG62" s="61">
        <v>0</v>
      </c>
      <c r="AH62" s="61">
        <v>0</v>
      </c>
      <c r="AI62" s="61">
        <v>809</v>
      </c>
      <c r="AJ62" s="61">
        <v>0</v>
      </c>
      <c r="AK62" s="61">
        <v>0</v>
      </c>
      <c r="AL62" s="61">
        <v>0</v>
      </c>
      <c r="AM62" s="61">
        <v>0</v>
      </c>
      <c r="AN62" s="61">
        <v>0</v>
      </c>
      <c r="AO62" s="61">
        <v>0</v>
      </c>
      <c r="AP62" s="61">
        <v>0</v>
      </c>
      <c r="AQ62" s="61">
        <v>0</v>
      </c>
      <c r="AR62" s="61">
        <v>0</v>
      </c>
      <c r="AS62" s="61">
        <v>0</v>
      </c>
      <c r="AT62" s="61">
        <v>0</v>
      </c>
      <c r="AU62" s="61">
        <v>0</v>
      </c>
      <c r="AV62" s="61">
        <v>0</v>
      </c>
      <c r="AW62" s="61">
        <v>0</v>
      </c>
      <c r="AY62" s="89">
        <f>+AV62+AT62+AR62+AP62+AN62+AL62+AJ62+AH62+AF62+AD62+AB62+Z62</f>
        <v>809</v>
      </c>
      <c r="AZ62" s="89">
        <f>+AW62+AU62+AS62+AQ62+AO62+AM62+AK62+AI62+AG62+AE62+AC62+AA62</f>
        <v>809</v>
      </c>
      <c r="BA62" s="89">
        <f t="shared" si="0"/>
        <v>0</v>
      </c>
      <c r="BB62" s="89">
        <f>+AY62-T62</f>
        <v>0</v>
      </c>
    </row>
    <row r="63" spans="1:54" ht="72" x14ac:dyDescent="0.35">
      <c r="A63" s="6" t="s">
        <v>33</v>
      </c>
      <c r="B63" s="3" t="s">
        <v>554</v>
      </c>
      <c r="C63" s="3" t="s">
        <v>451</v>
      </c>
      <c r="D63" s="3" t="s">
        <v>450</v>
      </c>
      <c r="E63" s="3" t="s">
        <v>460</v>
      </c>
      <c r="F63" s="18">
        <v>0.8</v>
      </c>
      <c r="G63" s="6" t="s">
        <v>26</v>
      </c>
      <c r="H63" s="6" t="s">
        <v>461</v>
      </c>
      <c r="I63" s="3" t="s">
        <v>27</v>
      </c>
      <c r="J63" s="6" t="s">
        <v>47</v>
      </c>
      <c r="K63" s="22" t="s">
        <v>62</v>
      </c>
      <c r="L63" s="23" t="s">
        <v>88</v>
      </c>
      <c r="M63" s="22" t="s">
        <v>89</v>
      </c>
      <c r="N63" s="22" t="s">
        <v>90</v>
      </c>
      <c r="O63" s="22" t="s">
        <v>91</v>
      </c>
      <c r="P63" s="19" t="s">
        <v>118</v>
      </c>
      <c r="Q63" s="7" t="s">
        <v>157</v>
      </c>
      <c r="R63" s="8">
        <v>622910013</v>
      </c>
      <c r="S63" s="8">
        <v>530803</v>
      </c>
      <c r="T63" s="59">
        <v>7500</v>
      </c>
      <c r="U63" s="59"/>
      <c r="V63" s="60"/>
      <c r="W63" s="60"/>
      <c r="X63" s="60"/>
      <c r="Y63" s="60"/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7500</v>
      </c>
      <c r="AU63" s="61">
        <v>0</v>
      </c>
      <c r="AV63" s="61">
        <v>0</v>
      </c>
      <c r="AW63" s="61">
        <v>7500</v>
      </c>
      <c r="AY63" s="89">
        <f>+AV63+AT63+AR63+AP63+AN63+AL63+AJ63+AH63+AF63+AD63+AB63+Z63</f>
        <v>7500</v>
      </c>
      <c r="AZ63" s="89">
        <f>+AW63+AU63+AS63+AQ63+AO63+AM63+AK63+AI63+AG63+AE63+AC63+AA63</f>
        <v>7500</v>
      </c>
      <c r="BA63" s="89">
        <f t="shared" si="0"/>
        <v>0</v>
      </c>
      <c r="BB63" s="89">
        <f>+AY63-T63</f>
        <v>0</v>
      </c>
    </row>
    <row r="64" spans="1:54" ht="72" x14ac:dyDescent="0.35">
      <c r="A64" s="6" t="s">
        <v>33</v>
      </c>
      <c r="B64" s="3" t="s">
        <v>554</v>
      </c>
      <c r="C64" s="3" t="s">
        <v>451</v>
      </c>
      <c r="D64" s="3" t="s">
        <v>450</v>
      </c>
      <c r="E64" s="3" t="s">
        <v>460</v>
      </c>
      <c r="F64" s="18">
        <v>0.8</v>
      </c>
      <c r="G64" s="6" t="s">
        <v>26</v>
      </c>
      <c r="H64" s="6" t="s">
        <v>461</v>
      </c>
      <c r="I64" s="3" t="s">
        <v>27</v>
      </c>
      <c r="J64" s="6" t="s">
        <v>485</v>
      </c>
      <c r="K64" s="22" t="s">
        <v>62</v>
      </c>
      <c r="L64" s="23" t="s">
        <v>88</v>
      </c>
      <c r="M64" s="22" t="s">
        <v>89</v>
      </c>
      <c r="N64" s="22" t="s">
        <v>90</v>
      </c>
      <c r="O64" s="22" t="s">
        <v>91</v>
      </c>
      <c r="P64" s="19" t="s">
        <v>119</v>
      </c>
      <c r="Q64" s="7" t="s">
        <v>157</v>
      </c>
      <c r="R64" s="8">
        <v>643210012</v>
      </c>
      <c r="S64" s="8">
        <v>530201</v>
      </c>
      <c r="T64" s="59">
        <v>7500</v>
      </c>
      <c r="U64" s="59"/>
      <c r="V64" s="60"/>
      <c r="W64" s="60"/>
      <c r="X64" s="60"/>
      <c r="Y64" s="60"/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61">
        <v>0</v>
      </c>
      <c r="AG64" s="61">
        <v>0</v>
      </c>
      <c r="AH64" s="61">
        <v>7500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61">
        <v>0</v>
      </c>
      <c r="AV64" s="61">
        <v>0</v>
      </c>
      <c r="AW64" s="61">
        <v>7500</v>
      </c>
      <c r="AY64" s="89">
        <f>+AV64+AT64+AR64+AP64+AN64+AL64+AJ64+AH64+AF64+AD64+AB64+Z64</f>
        <v>7500</v>
      </c>
      <c r="AZ64" s="89">
        <f>+AW64+AU64+AS64+AQ64+AO64+AM64+AK64+AI64+AG64+AE64+AC64+AA64</f>
        <v>7500</v>
      </c>
      <c r="BA64" s="89">
        <f t="shared" si="0"/>
        <v>0</v>
      </c>
      <c r="BB64" s="89">
        <f>+AY64-T64</f>
        <v>0</v>
      </c>
    </row>
    <row r="65" spans="1:54" ht="72" x14ac:dyDescent="0.35">
      <c r="A65" s="6" t="s">
        <v>33</v>
      </c>
      <c r="B65" s="3" t="s">
        <v>554</v>
      </c>
      <c r="C65" s="3" t="s">
        <v>451</v>
      </c>
      <c r="D65" s="3" t="s">
        <v>450</v>
      </c>
      <c r="E65" s="3" t="s">
        <v>460</v>
      </c>
      <c r="F65" s="18">
        <v>0.8</v>
      </c>
      <c r="G65" s="6" t="s">
        <v>26</v>
      </c>
      <c r="H65" s="6" t="s">
        <v>461</v>
      </c>
      <c r="I65" s="3" t="s">
        <v>27</v>
      </c>
      <c r="J65" s="6" t="s">
        <v>48</v>
      </c>
      <c r="K65" s="22" t="s">
        <v>62</v>
      </c>
      <c r="L65" s="23" t="s">
        <v>88</v>
      </c>
      <c r="M65" s="22" t="s">
        <v>89</v>
      </c>
      <c r="N65" s="22" t="s">
        <v>90</v>
      </c>
      <c r="O65" s="22" t="s">
        <v>91</v>
      </c>
      <c r="P65" s="19" t="s">
        <v>120</v>
      </c>
      <c r="Q65" s="7" t="s">
        <v>157</v>
      </c>
      <c r="R65" s="8">
        <v>872900111</v>
      </c>
      <c r="S65" s="8">
        <v>530404</v>
      </c>
      <c r="T65" s="59">
        <v>5000</v>
      </c>
      <c r="U65" s="59"/>
      <c r="V65" s="60"/>
      <c r="W65" s="60"/>
      <c r="X65" s="60"/>
      <c r="Y65" s="60"/>
      <c r="Z65" s="61">
        <v>0</v>
      </c>
      <c r="AA65" s="61">
        <v>0</v>
      </c>
      <c r="AB65" s="61">
        <v>5000</v>
      </c>
      <c r="AC65" s="61">
        <v>0</v>
      </c>
      <c r="AD65" s="61">
        <v>0</v>
      </c>
      <c r="AE65" s="61">
        <v>0</v>
      </c>
      <c r="AF65" s="61">
        <v>0</v>
      </c>
      <c r="AG65" s="61">
        <v>5000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61">
        <v>0</v>
      </c>
      <c r="AV65" s="61">
        <v>0</v>
      </c>
      <c r="AW65" s="61">
        <v>0</v>
      </c>
      <c r="AY65" s="89">
        <f>+AV65+AT65+AR65+AP65+AN65+AL65+AJ65+AH65+AF65+AD65+AB65+Z65</f>
        <v>5000</v>
      </c>
      <c r="AZ65" s="89">
        <f>+AW65+AU65+AS65+AQ65+AO65+AM65+AK65+AI65+AG65+AE65+AC65+AA65</f>
        <v>5000</v>
      </c>
      <c r="BA65" s="89">
        <f t="shared" si="0"/>
        <v>0</v>
      </c>
      <c r="BB65" s="89">
        <f>+AY65-T65</f>
        <v>0</v>
      </c>
    </row>
    <row r="66" spans="1:54" s="31" customFormat="1" ht="72" x14ac:dyDescent="0.35">
      <c r="A66" s="6" t="s">
        <v>33</v>
      </c>
      <c r="B66" s="3" t="s">
        <v>554</v>
      </c>
      <c r="C66" s="3" t="s">
        <v>449</v>
      </c>
      <c r="D66" s="3" t="s">
        <v>450</v>
      </c>
      <c r="E66" s="3" t="s">
        <v>448</v>
      </c>
      <c r="F66" s="18">
        <v>1</v>
      </c>
      <c r="G66" s="6" t="s">
        <v>26</v>
      </c>
      <c r="H66" s="6" t="s">
        <v>34</v>
      </c>
      <c r="I66" s="3" t="s">
        <v>27</v>
      </c>
      <c r="J66" s="6" t="s">
        <v>49</v>
      </c>
      <c r="K66" s="22" t="s">
        <v>62</v>
      </c>
      <c r="L66" s="3" t="s">
        <v>88</v>
      </c>
      <c r="M66" s="3" t="s">
        <v>89</v>
      </c>
      <c r="N66" s="3" t="s">
        <v>86</v>
      </c>
      <c r="O66" s="3" t="s">
        <v>146</v>
      </c>
      <c r="P66" s="3" t="s">
        <v>78</v>
      </c>
      <c r="Q66" s="7" t="s">
        <v>157</v>
      </c>
      <c r="R66" s="34"/>
      <c r="S66" s="8">
        <v>530203</v>
      </c>
      <c r="T66" s="59">
        <v>8584.49</v>
      </c>
      <c r="U66" s="59">
        <v>8584.49</v>
      </c>
      <c r="V66" s="60">
        <v>0</v>
      </c>
      <c r="W66" s="60"/>
      <c r="X66" s="60"/>
      <c r="Y66" s="60"/>
      <c r="Z66" s="59">
        <v>8584.49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61">
        <v>8584.49</v>
      </c>
      <c r="AY66" s="89">
        <f>+AV66+AT66+AR66+AP66+AN66+AL66+AJ66+AH66+AF66+AD66+AB66+Z66</f>
        <v>8584.49</v>
      </c>
      <c r="AZ66" s="89">
        <f>+AW66+AU66+AS66+AQ66+AO66+AM66+AK66+AI66+AG66+AE66+AC66+AA66</f>
        <v>8584.49</v>
      </c>
      <c r="BA66" s="89">
        <f t="shared" si="0"/>
        <v>0</v>
      </c>
      <c r="BB66" s="89">
        <f>+AY66-T66</f>
        <v>0</v>
      </c>
    </row>
    <row r="67" spans="1:54" s="31" customFormat="1" ht="72" x14ac:dyDescent="0.35">
      <c r="A67" s="6" t="s">
        <v>33</v>
      </c>
      <c r="B67" s="3" t="s">
        <v>554</v>
      </c>
      <c r="C67" s="3" t="s">
        <v>449</v>
      </c>
      <c r="D67" s="3" t="s">
        <v>450</v>
      </c>
      <c r="E67" s="3" t="s">
        <v>448</v>
      </c>
      <c r="F67" s="18">
        <v>1</v>
      </c>
      <c r="G67" s="6" t="s">
        <v>26</v>
      </c>
      <c r="H67" s="6" t="s">
        <v>34</v>
      </c>
      <c r="I67" s="3" t="s">
        <v>27</v>
      </c>
      <c r="J67" s="6" t="s">
        <v>49</v>
      </c>
      <c r="K67" s="22" t="s">
        <v>62</v>
      </c>
      <c r="L67" s="3" t="s">
        <v>88</v>
      </c>
      <c r="M67" s="3" t="s">
        <v>89</v>
      </c>
      <c r="N67" s="3" t="s">
        <v>86</v>
      </c>
      <c r="O67" s="3" t="s">
        <v>146</v>
      </c>
      <c r="P67" s="3" t="s">
        <v>78</v>
      </c>
      <c r="Q67" s="7" t="s">
        <v>157</v>
      </c>
      <c r="R67" s="34"/>
      <c r="S67" s="8">
        <v>530404</v>
      </c>
      <c r="T67" s="59">
        <v>4538.18</v>
      </c>
      <c r="U67" s="59">
        <v>4538.18</v>
      </c>
      <c r="V67" s="60">
        <v>0</v>
      </c>
      <c r="W67" s="60"/>
      <c r="X67" s="60"/>
      <c r="Y67" s="60"/>
      <c r="Z67" s="59">
        <v>4538.18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61">
        <v>4538.18</v>
      </c>
      <c r="AY67" s="89">
        <f>+AV67+AT67+AR67+AP67+AN67+AL67+AJ67+AH67+AF67+AD67+AB67+Z67</f>
        <v>4538.18</v>
      </c>
      <c r="AZ67" s="89">
        <f>+AW67+AU67+AS67+AQ67+AO67+AM67+AK67+AI67+AG67+AE67+AC67+AA67</f>
        <v>4538.18</v>
      </c>
      <c r="BA67" s="89">
        <f t="shared" si="0"/>
        <v>0</v>
      </c>
      <c r="BB67" s="89">
        <f>+AY67-T67</f>
        <v>0</v>
      </c>
    </row>
    <row r="68" spans="1:54" ht="72" x14ac:dyDescent="0.35">
      <c r="A68" s="6" t="s">
        <v>33</v>
      </c>
      <c r="B68" s="3" t="s">
        <v>554</v>
      </c>
      <c r="C68" s="3" t="s">
        <v>449</v>
      </c>
      <c r="D68" s="3" t="s">
        <v>450</v>
      </c>
      <c r="E68" s="3" t="s">
        <v>448</v>
      </c>
      <c r="F68" s="18">
        <v>1</v>
      </c>
      <c r="G68" s="6" t="s">
        <v>26</v>
      </c>
      <c r="H68" s="6" t="s">
        <v>34</v>
      </c>
      <c r="I68" s="3" t="s">
        <v>27</v>
      </c>
      <c r="J68" s="6" t="s">
        <v>476</v>
      </c>
      <c r="K68" s="22" t="s">
        <v>62</v>
      </c>
      <c r="L68" s="3" t="s">
        <v>88</v>
      </c>
      <c r="M68" s="3" t="s">
        <v>89</v>
      </c>
      <c r="N68" s="3" t="s">
        <v>86</v>
      </c>
      <c r="O68" s="3" t="s">
        <v>146</v>
      </c>
      <c r="P68" s="3" t="s">
        <v>79</v>
      </c>
      <c r="Q68" s="7" t="s">
        <v>157</v>
      </c>
      <c r="R68" s="34"/>
      <c r="S68" s="8">
        <v>530501</v>
      </c>
      <c r="T68" s="59">
        <v>840.16</v>
      </c>
      <c r="U68" s="59"/>
      <c r="V68" s="60">
        <v>0</v>
      </c>
      <c r="W68" s="60"/>
      <c r="X68" s="60"/>
      <c r="Y68" s="60"/>
      <c r="Z68" s="61">
        <v>840.16</v>
      </c>
      <c r="AA68" s="61">
        <v>0</v>
      </c>
      <c r="AB68" s="61">
        <v>0</v>
      </c>
      <c r="AC68" s="61">
        <v>0</v>
      </c>
      <c r="AD68" s="61">
        <v>0</v>
      </c>
      <c r="AE68" s="61">
        <v>0</v>
      </c>
      <c r="AF68" s="61">
        <v>0</v>
      </c>
      <c r="AG68" s="61">
        <v>0</v>
      </c>
      <c r="AH68" s="61">
        <v>0</v>
      </c>
      <c r="AI68" s="61">
        <v>0</v>
      </c>
      <c r="AJ68" s="61">
        <v>0</v>
      </c>
      <c r="AK68" s="61">
        <v>0</v>
      </c>
      <c r="AL68" s="61">
        <v>0</v>
      </c>
      <c r="AM68" s="61">
        <v>0</v>
      </c>
      <c r="AN68" s="61">
        <v>0</v>
      </c>
      <c r="AO68" s="61">
        <v>840.16</v>
      </c>
      <c r="AP68" s="61">
        <v>0</v>
      </c>
      <c r="AQ68" s="61">
        <v>0</v>
      </c>
      <c r="AR68" s="61">
        <v>0</v>
      </c>
      <c r="AS68" s="61">
        <v>0</v>
      </c>
      <c r="AT68" s="61">
        <v>0</v>
      </c>
      <c r="AU68" s="61">
        <v>0</v>
      </c>
      <c r="AV68" s="61">
        <v>0</v>
      </c>
      <c r="AW68" s="61">
        <v>0</v>
      </c>
      <c r="AY68" s="89">
        <f>+AV68+AT68+AR68+AP68+AN68+AL68+AJ68+AH68+AF68+AD68+AB68+Z68</f>
        <v>840.16</v>
      </c>
      <c r="AZ68" s="89">
        <f>+AW68+AU68+AS68+AQ68+AO68+AM68+AK68+AI68+AG68+AE68+AC68+AA68</f>
        <v>840.16</v>
      </c>
      <c r="BA68" s="89">
        <f t="shared" si="0"/>
        <v>0</v>
      </c>
      <c r="BB68" s="89">
        <f>+AY68-T68</f>
        <v>0</v>
      </c>
    </row>
    <row r="69" spans="1:54" ht="72" x14ac:dyDescent="0.35">
      <c r="A69" s="6" t="s">
        <v>33</v>
      </c>
      <c r="B69" s="3" t="s">
        <v>554</v>
      </c>
      <c r="C69" s="3" t="s">
        <v>449</v>
      </c>
      <c r="D69" s="3" t="s">
        <v>450</v>
      </c>
      <c r="E69" s="3" t="s">
        <v>448</v>
      </c>
      <c r="F69" s="18">
        <v>1</v>
      </c>
      <c r="G69" s="6" t="s">
        <v>26</v>
      </c>
      <c r="H69" s="6" t="s">
        <v>34</v>
      </c>
      <c r="I69" s="3" t="s">
        <v>27</v>
      </c>
      <c r="J69" s="6" t="s">
        <v>477</v>
      </c>
      <c r="K69" s="22" t="s">
        <v>62</v>
      </c>
      <c r="L69" s="3" t="s">
        <v>88</v>
      </c>
      <c r="M69" s="3" t="s">
        <v>89</v>
      </c>
      <c r="N69" s="3" t="s">
        <v>86</v>
      </c>
      <c r="O69" s="3" t="s">
        <v>146</v>
      </c>
      <c r="P69" s="3" t="s">
        <v>80</v>
      </c>
      <c r="Q69" s="7" t="s">
        <v>157</v>
      </c>
      <c r="R69" s="34"/>
      <c r="S69" s="8">
        <v>530502</v>
      </c>
      <c r="T69" s="59">
        <v>1643.2</v>
      </c>
      <c r="U69" s="59"/>
      <c r="V69" s="60">
        <v>0</v>
      </c>
      <c r="W69" s="60"/>
      <c r="X69" s="60"/>
      <c r="Y69" s="60"/>
      <c r="Z69" s="59">
        <v>1643.2</v>
      </c>
      <c r="AA69" s="61">
        <v>0</v>
      </c>
      <c r="AB69" s="61">
        <v>0</v>
      </c>
      <c r="AC69" s="61">
        <v>0</v>
      </c>
      <c r="AD69" s="61">
        <v>0</v>
      </c>
      <c r="AE69" s="59">
        <v>1643.2</v>
      </c>
      <c r="AF69" s="61">
        <v>0</v>
      </c>
      <c r="AG69" s="61">
        <v>0</v>
      </c>
      <c r="AH69" s="61">
        <v>0</v>
      </c>
      <c r="AI69" s="61">
        <v>0</v>
      </c>
      <c r="AJ69" s="61">
        <v>0</v>
      </c>
      <c r="AK69" s="61">
        <v>0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0</v>
      </c>
      <c r="AT69" s="61">
        <v>0</v>
      </c>
      <c r="AU69" s="61">
        <v>0</v>
      </c>
      <c r="AV69" s="61">
        <v>0</v>
      </c>
      <c r="AW69" s="61">
        <v>0</v>
      </c>
      <c r="AY69" s="89">
        <f>+AV69+AT69+AR69+AP69+AN69+AL69+AJ69+AH69+AF69+AD69+AB69+Z69</f>
        <v>1643.2</v>
      </c>
      <c r="AZ69" s="89">
        <f>+AW69+AU69+AS69+AQ69+AO69+AM69+AK69+AI69+AG69+AE69+AC69+AA69</f>
        <v>1643.2</v>
      </c>
      <c r="BA69" s="89">
        <f t="shared" ref="BA69:BA132" si="1">+AY69-AZ69</f>
        <v>0</v>
      </c>
      <c r="BB69" s="89">
        <f>+AY69-T69</f>
        <v>0</v>
      </c>
    </row>
    <row r="70" spans="1:54" s="31" customFormat="1" ht="72" x14ac:dyDescent="0.35">
      <c r="A70" s="6" t="s">
        <v>33</v>
      </c>
      <c r="B70" s="3" t="s">
        <v>554</v>
      </c>
      <c r="C70" s="3" t="s">
        <v>449</v>
      </c>
      <c r="D70" s="3" t="s">
        <v>450</v>
      </c>
      <c r="E70" s="3" t="s">
        <v>448</v>
      </c>
      <c r="F70" s="18">
        <v>1</v>
      </c>
      <c r="G70" s="6" t="s">
        <v>26</v>
      </c>
      <c r="H70" s="6" t="s">
        <v>34</v>
      </c>
      <c r="I70" s="3" t="s">
        <v>27</v>
      </c>
      <c r="J70" s="6" t="s">
        <v>751</v>
      </c>
      <c r="K70" s="22" t="s">
        <v>62</v>
      </c>
      <c r="L70" s="3" t="s">
        <v>88</v>
      </c>
      <c r="M70" s="3" t="s">
        <v>89</v>
      </c>
      <c r="N70" s="3" t="s">
        <v>86</v>
      </c>
      <c r="O70" s="3" t="s">
        <v>146</v>
      </c>
      <c r="P70" s="3" t="s">
        <v>81</v>
      </c>
      <c r="Q70" s="7" t="s">
        <v>157</v>
      </c>
      <c r="R70" s="34"/>
      <c r="S70" s="8">
        <v>530209</v>
      </c>
      <c r="T70" s="59">
        <v>1363.3300000000002</v>
      </c>
      <c r="U70" s="59">
        <v>4580.76</v>
      </c>
      <c r="V70" s="60">
        <v>0</v>
      </c>
      <c r="W70" s="60"/>
      <c r="X70" s="60"/>
      <c r="Y70" s="60"/>
      <c r="Z70" s="61">
        <v>1363.3300000000002</v>
      </c>
      <c r="AA70" s="61">
        <v>0</v>
      </c>
      <c r="AB70" s="61">
        <v>0</v>
      </c>
      <c r="AC70" s="61">
        <v>0</v>
      </c>
      <c r="AD70" s="61">
        <v>0</v>
      </c>
      <c r="AE70" s="61">
        <v>0</v>
      </c>
      <c r="AF70" s="61">
        <v>0</v>
      </c>
      <c r="AG70" s="61">
        <v>0</v>
      </c>
      <c r="AH70" s="61">
        <v>0</v>
      </c>
      <c r="AI70" s="61">
        <v>0</v>
      </c>
      <c r="AJ70" s="61">
        <v>0</v>
      </c>
      <c r="AK70" s="61">
        <v>0</v>
      </c>
      <c r="AL70" s="61">
        <v>0</v>
      </c>
      <c r="AM70" s="61">
        <v>0</v>
      </c>
      <c r="AN70" s="61">
        <v>0</v>
      </c>
      <c r="AO70" s="61">
        <v>0</v>
      </c>
      <c r="AP70" s="61">
        <v>0</v>
      </c>
      <c r="AQ70" s="61">
        <v>0</v>
      </c>
      <c r="AR70" s="61">
        <v>0</v>
      </c>
      <c r="AS70" s="61">
        <v>0</v>
      </c>
      <c r="AT70" s="61">
        <v>0</v>
      </c>
      <c r="AU70" s="61">
        <v>0</v>
      </c>
      <c r="AV70" s="61">
        <v>0</v>
      </c>
      <c r="AW70" s="61">
        <v>1363.3300000000002</v>
      </c>
      <c r="AY70" s="89">
        <f>+AV70+AT70+AR70+AP70+AN70+AL70+AJ70+AH70+AF70+AD70+AB70+Z70</f>
        <v>1363.3300000000002</v>
      </c>
      <c r="AZ70" s="89">
        <f>+AW70+AU70+AS70+AQ70+AO70+AM70+AK70+AI70+AG70+AE70+AC70+AA70</f>
        <v>1363.3300000000002</v>
      </c>
      <c r="BA70" s="89">
        <f t="shared" si="1"/>
        <v>0</v>
      </c>
      <c r="BB70" s="89">
        <f>+AY70-T70</f>
        <v>0</v>
      </c>
    </row>
    <row r="71" spans="1:54" s="31" customFormat="1" ht="72" x14ac:dyDescent="0.35">
      <c r="A71" s="6" t="s">
        <v>33</v>
      </c>
      <c r="B71" s="3" t="s">
        <v>554</v>
      </c>
      <c r="C71" s="3" t="s">
        <v>449</v>
      </c>
      <c r="D71" s="3" t="s">
        <v>450</v>
      </c>
      <c r="E71" s="3" t="s">
        <v>448</v>
      </c>
      <c r="F71" s="18">
        <v>1</v>
      </c>
      <c r="G71" s="6" t="s">
        <v>26</v>
      </c>
      <c r="H71" s="6" t="s">
        <v>34</v>
      </c>
      <c r="I71" s="3" t="s">
        <v>27</v>
      </c>
      <c r="J71" s="6" t="s">
        <v>486</v>
      </c>
      <c r="K71" s="22" t="s">
        <v>62</v>
      </c>
      <c r="L71" s="3" t="s">
        <v>88</v>
      </c>
      <c r="M71" s="3" t="s">
        <v>89</v>
      </c>
      <c r="N71" s="3" t="s">
        <v>86</v>
      </c>
      <c r="O71" s="3" t="s">
        <v>146</v>
      </c>
      <c r="P71" s="3" t="s">
        <v>82</v>
      </c>
      <c r="Q71" s="7" t="s">
        <v>157</v>
      </c>
      <c r="R71" s="34"/>
      <c r="S71" s="8">
        <v>530204</v>
      </c>
      <c r="T71" s="59">
        <v>18563.68</v>
      </c>
      <c r="U71" s="59">
        <v>0</v>
      </c>
      <c r="V71" s="60">
        <v>0</v>
      </c>
      <c r="W71" s="60"/>
      <c r="X71" s="60"/>
      <c r="Y71" s="60"/>
      <c r="Z71" s="59">
        <v>18563.68</v>
      </c>
      <c r="AA71" s="61">
        <v>0</v>
      </c>
      <c r="AB71" s="61">
        <v>0</v>
      </c>
      <c r="AC71" s="61">
        <v>0</v>
      </c>
      <c r="AD71" s="61">
        <v>0</v>
      </c>
      <c r="AE71" s="59">
        <v>18563.68</v>
      </c>
      <c r="AF71" s="61">
        <v>0</v>
      </c>
      <c r="AG71" s="61">
        <v>0</v>
      </c>
      <c r="AH71" s="61">
        <v>0</v>
      </c>
      <c r="AI71" s="61">
        <v>0</v>
      </c>
      <c r="AJ71" s="61">
        <v>0</v>
      </c>
      <c r="AK71" s="61">
        <v>0</v>
      </c>
      <c r="AL71" s="61">
        <v>0</v>
      </c>
      <c r="AM71" s="61">
        <v>0</v>
      </c>
      <c r="AN71" s="61">
        <v>0</v>
      </c>
      <c r="AO71" s="61">
        <v>0</v>
      </c>
      <c r="AP71" s="61">
        <v>0</v>
      </c>
      <c r="AQ71" s="61">
        <v>0</v>
      </c>
      <c r="AR71" s="61">
        <v>0</v>
      </c>
      <c r="AS71" s="61">
        <v>0</v>
      </c>
      <c r="AT71" s="61">
        <v>0</v>
      </c>
      <c r="AU71" s="61">
        <v>0</v>
      </c>
      <c r="AV71" s="61">
        <v>0</v>
      </c>
      <c r="AW71" s="61">
        <v>0</v>
      </c>
      <c r="AY71" s="89">
        <f>+AV71+AT71+AR71+AP71+AN71+AL71+AJ71+AH71+AF71+AD71+AB71+Z71</f>
        <v>18563.68</v>
      </c>
      <c r="AZ71" s="89">
        <f>+AW71+AU71+AS71+AQ71+AO71+AM71+AK71+AI71+AG71+AE71+AC71+AA71</f>
        <v>18563.68</v>
      </c>
      <c r="BA71" s="89">
        <f t="shared" si="1"/>
        <v>0</v>
      </c>
      <c r="BB71" s="89">
        <f>+AY71-T71</f>
        <v>0</v>
      </c>
    </row>
    <row r="72" spans="1:54" ht="72" x14ac:dyDescent="0.35">
      <c r="A72" s="6" t="s">
        <v>33</v>
      </c>
      <c r="B72" s="3" t="s">
        <v>554</v>
      </c>
      <c r="C72" s="3" t="s">
        <v>449</v>
      </c>
      <c r="D72" s="3" t="s">
        <v>450</v>
      </c>
      <c r="E72" s="3" t="s">
        <v>448</v>
      </c>
      <c r="F72" s="18">
        <v>1</v>
      </c>
      <c r="G72" s="6" t="s">
        <v>26</v>
      </c>
      <c r="H72" s="6" t="s">
        <v>34</v>
      </c>
      <c r="I72" s="3" t="s">
        <v>27</v>
      </c>
      <c r="J72" s="6" t="s">
        <v>480</v>
      </c>
      <c r="K72" s="22" t="s">
        <v>62</v>
      </c>
      <c r="L72" s="3" t="s">
        <v>88</v>
      </c>
      <c r="M72" s="3" t="s">
        <v>89</v>
      </c>
      <c r="N72" s="3" t="s">
        <v>86</v>
      </c>
      <c r="O72" s="3" t="s">
        <v>146</v>
      </c>
      <c r="P72" s="3" t="s">
        <v>83</v>
      </c>
      <c r="Q72" s="7" t="s">
        <v>157</v>
      </c>
      <c r="R72" s="10"/>
      <c r="S72" s="8">
        <v>530209</v>
      </c>
      <c r="T72" s="59">
        <v>38223.61</v>
      </c>
      <c r="U72" s="59">
        <v>0</v>
      </c>
      <c r="V72" s="60">
        <v>0</v>
      </c>
      <c r="W72" s="60"/>
      <c r="X72" s="60"/>
      <c r="Y72" s="60"/>
      <c r="Z72" s="61">
        <v>38223.61</v>
      </c>
      <c r="AA72" s="61">
        <v>0</v>
      </c>
      <c r="AB72" s="61">
        <v>0</v>
      </c>
      <c r="AC72" s="61">
        <v>0</v>
      </c>
      <c r="AD72" s="61">
        <v>0</v>
      </c>
      <c r="AE72" s="61">
        <v>0</v>
      </c>
      <c r="AF72" s="61">
        <v>0</v>
      </c>
      <c r="AG72" s="61">
        <v>38223.61</v>
      </c>
      <c r="AH72" s="61">
        <v>0</v>
      </c>
      <c r="AI72" s="61">
        <v>0</v>
      </c>
      <c r="AJ72" s="61">
        <v>0</v>
      </c>
      <c r="AK72" s="61">
        <v>0</v>
      </c>
      <c r="AL72" s="61">
        <v>0</v>
      </c>
      <c r="AM72" s="61">
        <v>0</v>
      </c>
      <c r="AN72" s="61">
        <v>0</v>
      </c>
      <c r="AO72" s="61">
        <v>0</v>
      </c>
      <c r="AP72" s="61">
        <v>0</v>
      </c>
      <c r="AQ72" s="61">
        <v>0</v>
      </c>
      <c r="AR72" s="61">
        <v>0</v>
      </c>
      <c r="AS72" s="61">
        <v>0</v>
      </c>
      <c r="AT72" s="61">
        <v>0</v>
      </c>
      <c r="AU72" s="61">
        <v>0</v>
      </c>
      <c r="AV72" s="61">
        <v>0</v>
      </c>
      <c r="AW72" s="61">
        <v>0</v>
      </c>
      <c r="AY72" s="89">
        <f>+AV72+AT72+AR72+AP72+AN72+AL72+AJ72+AH72+AF72+AD72+AB72+Z72</f>
        <v>38223.61</v>
      </c>
      <c r="AZ72" s="89">
        <f>+AW72+AU72+AS72+AQ72+AO72+AM72+AK72+AI72+AG72+AE72+AC72+AA72</f>
        <v>38223.61</v>
      </c>
      <c r="BA72" s="89">
        <f t="shared" si="1"/>
        <v>0</v>
      </c>
      <c r="BB72" s="89">
        <f>+AY72-T72</f>
        <v>0</v>
      </c>
    </row>
    <row r="73" spans="1:54" s="31" customFormat="1" ht="72" x14ac:dyDescent="0.35">
      <c r="A73" s="6" t="s">
        <v>33</v>
      </c>
      <c r="B73" s="3" t="s">
        <v>554</v>
      </c>
      <c r="C73" s="3" t="s">
        <v>449</v>
      </c>
      <c r="D73" s="3" t="s">
        <v>450</v>
      </c>
      <c r="E73" s="3" t="s">
        <v>448</v>
      </c>
      <c r="F73" s="18">
        <v>1</v>
      </c>
      <c r="G73" s="6" t="s">
        <v>26</v>
      </c>
      <c r="H73" s="6" t="s">
        <v>34</v>
      </c>
      <c r="I73" s="3" t="s">
        <v>27</v>
      </c>
      <c r="J73" s="6" t="s">
        <v>481</v>
      </c>
      <c r="K73" s="22" t="s">
        <v>62</v>
      </c>
      <c r="L73" s="3" t="s">
        <v>88</v>
      </c>
      <c r="M73" s="3" t="s">
        <v>89</v>
      </c>
      <c r="N73" s="3" t="s">
        <v>86</v>
      </c>
      <c r="O73" s="3" t="s">
        <v>146</v>
      </c>
      <c r="P73" s="3" t="s">
        <v>84</v>
      </c>
      <c r="Q73" s="7" t="s">
        <v>157</v>
      </c>
      <c r="R73" s="34"/>
      <c r="S73" s="8">
        <v>530209</v>
      </c>
      <c r="T73" s="59">
        <v>28644</v>
      </c>
      <c r="U73" s="59">
        <v>0</v>
      </c>
      <c r="V73" s="60">
        <v>0</v>
      </c>
      <c r="W73" s="60"/>
      <c r="X73" s="60"/>
      <c r="Y73" s="60"/>
      <c r="Z73" s="59">
        <v>28644</v>
      </c>
      <c r="AA73" s="61">
        <v>0</v>
      </c>
      <c r="AB73" s="61">
        <v>0</v>
      </c>
      <c r="AC73" s="61">
        <v>0</v>
      </c>
      <c r="AD73" s="61">
        <v>0</v>
      </c>
      <c r="AE73" s="61">
        <v>0</v>
      </c>
      <c r="AF73" s="61"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0</v>
      </c>
      <c r="AL73" s="61">
        <v>0</v>
      </c>
      <c r="AM73" s="61">
        <v>0</v>
      </c>
      <c r="AN73" s="61">
        <v>0</v>
      </c>
      <c r="AO73" s="59">
        <v>28644</v>
      </c>
      <c r="AP73" s="61">
        <v>0</v>
      </c>
      <c r="AQ73" s="61">
        <v>0</v>
      </c>
      <c r="AR73" s="61">
        <v>0</v>
      </c>
      <c r="AS73" s="61">
        <v>0</v>
      </c>
      <c r="AT73" s="61">
        <v>0</v>
      </c>
      <c r="AU73" s="61">
        <v>0</v>
      </c>
      <c r="AV73" s="61">
        <v>0</v>
      </c>
      <c r="AW73" s="61">
        <v>0</v>
      </c>
      <c r="AY73" s="89">
        <f>+AV73+AT73+AR73+AP73+AN73+AL73+AJ73+AH73+AF73+AD73+AB73+Z73</f>
        <v>28644</v>
      </c>
      <c r="AZ73" s="89">
        <f>+AW73+AU73+AS73+AQ73+AO73+AM73+AK73+AI73+AG73+AE73+AC73+AA73</f>
        <v>28644</v>
      </c>
      <c r="BA73" s="89">
        <f t="shared" si="1"/>
        <v>0</v>
      </c>
      <c r="BB73" s="89">
        <f>+AY73-T73</f>
        <v>0</v>
      </c>
    </row>
    <row r="74" spans="1:54" ht="72" x14ac:dyDescent="0.35">
      <c r="A74" s="6" t="s">
        <v>33</v>
      </c>
      <c r="B74" s="3" t="s">
        <v>554</v>
      </c>
      <c r="C74" s="3" t="s">
        <v>449</v>
      </c>
      <c r="D74" s="3" t="s">
        <v>450</v>
      </c>
      <c r="E74" s="3" t="s">
        <v>448</v>
      </c>
      <c r="F74" s="18">
        <v>1</v>
      </c>
      <c r="G74" s="6" t="s">
        <v>26</v>
      </c>
      <c r="H74" s="6" t="s">
        <v>34</v>
      </c>
      <c r="I74" s="3" t="s">
        <v>27</v>
      </c>
      <c r="J74" s="6" t="s">
        <v>42</v>
      </c>
      <c r="K74" s="22" t="s">
        <v>62</v>
      </c>
      <c r="L74" s="3" t="s">
        <v>88</v>
      </c>
      <c r="M74" s="3" t="s">
        <v>89</v>
      </c>
      <c r="N74" s="3" t="s">
        <v>86</v>
      </c>
      <c r="O74" s="3" t="s">
        <v>146</v>
      </c>
      <c r="P74" s="3" t="s">
        <v>92</v>
      </c>
      <c r="Q74" s="7" t="s">
        <v>157</v>
      </c>
      <c r="R74" s="10"/>
      <c r="S74" s="8">
        <v>530203</v>
      </c>
      <c r="T74" s="59">
        <v>2812.6</v>
      </c>
      <c r="U74" s="59">
        <v>0</v>
      </c>
      <c r="V74" s="60">
        <v>0</v>
      </c>
      <c r="W74" s="60"/>
      <c r="X74" s="60"/>
      <c r="Y74" s="60"/>
      <c r="Z74" s="61">
        <v>2812.6</v>
      </c>
      <c r="AA74" s="61">
        <v>0</v>
      </c>
      <c r="AB74" s="61">
        <v>0</v>
      </c>
      <c r="AC74" s="61">
        <v>0</v>
      </c>
      <c r="AD74" s="61">
        <v>0</v>
      </c>
      <c r="AE74" s="61">
        <v>0</v>
      </c>
      <c r="AF74" s="61">
        <v>0</v>
      </c>
      <c r="AG74" s="61">
        <v>2812.6</v>
      </c>
      <c r="AH74" s="61">
        <v>0</v>
      </c>
      <c r="AI74" s="61">
        <v>0</v>
      </c>
      <c r="AJ74" s="61">
        <v>0</v>
      </c>
      <c r="AK74" s="61">
        <v>0</v>
      </c>
      <c r="AL74" s="61">
        <v>0</v>
      </c>
      <c r="AM74" s="61">
        <v>0</v>
      </c>
      <c r="AN74" s="61">
        <v>0</v>
      </c>
      <c r="AO74" s="61">
        <v>0</v>
      </c>
      <c r="AP74" s="61">
        <v>0</v>
      </c>
      <c r="AQ74" s="61">
        <v>0</v>
      </c>
      <c r="AR74" s="61">
        <v>0</v>
      </c>
      <c r="AS74" s="61">
        <v>0</v>
      </c>
      <c r="AT74" s="61">
        <v>0</v>
      </c>
      <c r="AU74" s="61">
        <v>0</v>
      </c>
      <c r="AV74" s="61">
        <v>0</v>
      </c>
      <c r="AW74" s="61">
        <v>0</v>
      </c>
      <c r="AY74" s="89">
        <f>+AV74+AT74+AR74+AP74+AN74+AL74+AJ74+AH74+AF74+AD74+AB74+Z74</f>
        <v>2812.6</v>
      </c>
      <c r="AZ74" s="89">
        <f>+AW74+AU74+AS74+AQ74+AO74+AM74+AK74+AI74+AG74+AE74+AC74+AA74</f>
        <v>2812.6</v>
      </c>
      <c r="BA74" s="89">
        <f t="shared" si="1"/>
        <v>0</v>
      </c>
      <c r="BB74" s="89">
        <f>+AY74-T74</f>
        <v>0</v>
      </c>
    </row>
    <row r="75" spans="1:54" s="31" customFormat="1" ht="72" x14ac:dyDescent="0.35">
      <c r="A75" s="6" t="s">
        <v>33</v>
      </c>
      <c r="B75" s="3" t="s">
        <v>554</v>
      </c>
      <c r="C75" s="3" t="s">
        <v>449</v>
      </c>
      <c r="D75" s="3" t="s">
        <v>450</v>
      </c>
      <c r="E75" s="3" t="s">
        <v>448</v>
      </c>
      <c r="F75" s="18">
        <v>1</v>
      </c>
      <c r="G75" s="6" t="s">
        <v>26</v>
      </c>
      <c r="H75" s="6" t="s">
        <v>34</v>
      </c>
      <c r="I75" s="3" t="s">
        <v>27</v>
      </c>
      <c r="J75" s="6" t="s">
        <v>482</v>
      </c>
      <c r="K75" s="22" t="s">
        <v>62</v>
      </c>
      <c r="L75" s="3" t="s">
        <v>88</v>
      </c>
      <c r="M75" s="3" t="s">
        <v>89</v>
      </c>
      <c r="N75" s="3" t="s">
        <v>86</v>
      </c>
      <c r="O75" s="3" t="s">
        <v>146</v>
      </c>
      <c r="P75" s="3" t="s">
        <v>93</v>
      </c>
      <c r="Q75" s="7" t="s">
        <v>157</v>
      </c>
      <c r="R75" s="34"/>
      <c r="S75" s="8">
        <v>530208</v>
      </c>
      <c r="T75" s="59">
        <v>450251.57</v>
      </c>
      <c r="U75" s="59"/>
      <c r="V75" s="60">
        <v>0</v>
      </c>
      <c r="W75" s="60"/>
      <c r="X75" s="60"/>
      <c r="Y75" s="60"/>
      <c r="Z75" s="61">
        <v>450251.57</v>
      </c>
      <c r="AA75" s="61">
        <v>0</v>
      </c>
      <c r="AB75" s="61">
        <v>0</v>
      </c>
      <c r="AC75" s="61">
        <v>0</v>
      </c>
      <c r="AD75" s="61">
        <v>0</v>
      </c>
      <c r="AE75" s="61">
        <v>0</v>
      </c>
      <c r="AF75" s="61">
        <v>0</v>
      </c>
      <c r="AG75" s="61">
        <v>0</v>
      </c>
      <c r="AH75" s="61">
        <v>0</v>
      </c>
      <c r="AI75" s="61">
        <v>0</v>
      </c>
      <c r="AJ75" s="61">
        <v>0</v>
      </c>
      <c r="AK75" s="61">
        <v>0</v>
      </c>
      <c r="AL75" s="61">
        <v>0</v>
      </c>
      <c r="AM75" s="61">
        <v>450251.57</v>
      </c>
      <c r="AN75" s="61">
        <v>0</v>
      </c>
      <c r="AO75" s="61">
        <v>0</v>
      </c>
      <c r="AP75" s="61">
        <v>0</v>
      </c>
      <c r="AQ75" s="61">
        <v>0</v>
      </c>
      <c r="AR75" s="61">
        <v>0</v>
      </c>
      <c r="AS75" s="61">
        <v>0</v>
      </c>
      <c r="AT75" s="61">
        <v>0</v>
      </c>
      <c r="AU75" s="61">
        <v>0</v>
      </c>
      <c r="AV75" s="61">
        <v>0</v>
      </c>
      <c r="AW75" s="61">
        <v>0</v>
      </c>
      <c r="AY75" s="89">
        <f>+AV75+AT75+AR75+AP75+AN75+AL75+AJ75+AH75+AF75+AD75+AB75+Z75</f>
        <v>450251.57</v>
      </c>
      <c r="AZ75" s="89">
        <f>+AW75+AU75+AS75+AQ75+AO75+AM75+AK75+AI75+AG75+AE75+AC75+AA75</f>
        <v>450251.57</v>
      </c>
      <c r="BA75" s="89">
        <f t="shared" si="1"/>
        <v>0</v>
      </c>
      <c r="BB75" s="89">
        <f>+AY75-T75</f>
        <v>0</v>
      </c>
    </row>
    <row r="76" spans="1:54" ht="72" x14ac:dyDescent="0.35">
      <c r="A76" s="6" t="s">
        <v>33</v>
      </c>
      <c r="B76" s="3" t="s">
        <v>554</v>
      </c>
      <c r="C76" s="3" t="s">
        <v>449</v>
      </c>
      <c r="D76" s="3" t="s">
        <v>450</v>
      </c>
      <c r="E76" s="3" t="s">
        <v>448</v>
      </c>
      <c r="F76" s="18">
        <v>1</v>
      </c>
      <c r="G76" s="6" t="s">
        <v>26</v>
      </c>
      <c r="H76" s="6" t="s">
        <v>34</v>
      </c>
      <c r="I76" s="3" t="s">
        <v>27</v>
      </c>
      <c r="J76" s="6" t="s">
        <v>485</v>
      </c>
      <c r="K76" s="22" t="s">
        <v>62</v>
      </c>
      <c r="L76" s="3" t="s">
        <v>88</v>
      </c>
      <c r="M76" s="3" t="s">
        <v>89</v>
      </c>
      <c r="N76" s="3" t="s">
        <v>86</v>
      </c>
      <c r="O76" s="3" t="s">
        <v>146</v>
      </c>
      <c r="P76" s="3" t="s">
        <v>94</v>
      </c>
      <c r="Q76" s="7" t="s">
        <v>157</v>
      </c>
      <c r="R76" s="10"/>
      <c r="S76" s="8">
        <v>530201</v>
      </c>
      <c r="T76" s="59">
        <v>2108.75</v>
      </c>
      <c r="U76" s="59">
        <v>0</v>
      </c>
      <c r="V76" s="60">
        <v>0</v>
      </c>
      <c r="W76" s="60"/>
      <c r="X76" s="60"/>
      <c r="Y76" s="60"/>
      <c r="Z76" s="61">
        <v>2108.75</v>
      </c>
      <c r="AA76" s="61">
        <v>0</v>
      </c>
      <c r="AB76" s="61">
        <v>0</v>
      </c>
      <c r="AC76" s="61">
        <v>0</v>
      </c>
      <c r="AD76" s="61">
        <v>0</v>
      </c>
      <c r="AE76" s="61">
        <v>0</v>
      </c>
      <c r="AF76" s="61">
        <v>0</v>
      </c>
      <c r="AG76" s="61">
        <v>0</v>
      </c>
      <c r="AH76" s="61">
        <v>0</v>
      </c>
      <c r="AI76" s="61">
        <v>2108.75</v>
      </c>
      <c r="AJ76" s="61">
        <v>0</v>
      </c>
      <c r="AK76" s="61">
        <v>0</v>
      </c>
      <c r="AL76" s="61">
        <v>0</v>
      </c>
      <c r="AM76" s="61">
        <v>0</v>
      </c>
      <c r="AN76" s="61">
        <v>0</v>
      </c>
      <c r="AO76" s="61">
        <v>0</v>
      </c>
      <c r="AP76" s="61">
        <v>0</v>
      </c>
      <c r="AQ76" s="61">
        <v>0</v>
      </c>
      <c r="AR76" s="61">
        <v>0</v>
      </c>
      <c r="AS76" s="61">
        <v>0</v>
      </c>
      <c r="AT76" s="61">
        <v>0</v>
      </c>
      <c r="AU76" s="61">
        <v>0</v>
      </c>
      <c r="AV76" s="61">
        <v>0</v>
      </c>
      <c r="AW76" s="61">
        <v>0</v>
      </c>
      <c r="AY76" s="89">
        <f>+AV76+AT76+AR76+AP76+AN76+AL76+AJ76+AH76+AF76+AD76+AB76+Z76</f>
        <v>2108.75</v>
      </c>
      <c r="AZ76" s="89">
        <f>+AW76+AU76+AS76+AQ76+AO76+AM76+AK76+AI76+AG76+AE76+AC76+AA76</f>
        <v>2108.75</v>
      </c>
      <c r="BA76" s="89">
        <f t="shared" si="1"/>
        <v>0</v>
      </c>
      <c r="BB76" s="89">
        <f>+AY76-T76</f>
        <v>0</v>
      </c>
    </row>
    <row r="77" spans="1:54" s="31" customFormat="1" ht="72" x14ac:dyDescent="0.35">
      <c r="A77" s="6" t="s">
        <v>33</v>
      </c>
      <c r="B77" s="3" t="s">
        <v>554</v>
      </c>
      <c r="C77" s="3" t="s">
        <v>451</v>
      </c>
      <c r="D77" s="3" t="s">
        <v>450</v>
      </c>
      <c r="E77" s="3" t="s">
        <v>460</v>
      </c>
      <c r="F77" s="18">
        <v>0.8</v>
      </c>
      <c r="G77" s="6" t="s">
        <v>26</v>
      </c>
      <c r="H77" s="6" t="s">
        <v>461</v>
      </c>
      <c r="I77" s="3" t="s">
        <v>27</v>
      </c>
      <c r="J77" s="6" t="s">
        <v>753</v>
      </c>
      <c r="K77" s="20" t="s">
        <v>62</v>
      </c>
      <c r="L77" s="3" t="s">
        <v>88</v>
      </c>
      <c r="M77" s="3" t="s">
        <v>89</v>
      </c>
      <c r="N77" s="3" t="s">
        <v>90</v>
      </c>
      <c r="O77" s="3" t="s">
        <v>91</v>
      </c>
      <c r="P77" s="3" t="s">
        <v>121</v>
      </c>
      <c r="Q77" s="7" t="s">
        <v>157</v>
      </c>
      <c r="R77" s="34"/>
      <c r="S77" s="8">
        <v>530404</v>
      </c>
      <c r="T77" s="59">
        <v>25000</v>
      </c>
      <c r="U77" s="59"/>
      <c r="V77" s="60">
        <v>0</v>
      </c>
      <c r="W77" s="60"/>
      <c r="X77" s="60"/>
      <c r="Y77" s="60"/>
      <c r="Z77" s="61">
        <v>25000</v>
      </c>
      <c r="AA77" s="61">
        <v>0</v>
      </c>
      <c r="AB77" s="61">
        <v>0</v>
      </c>
      <c r="AC77" s="61">
        <v>0</v>
      </c>
      <c r="AD77" s="61">
        <v>0</v>
      </c>
      <c r="AE77" s="61">
        <v>0</v>
      </c>
      <c r="AF77" s="61">
        <v>0</v>
      </c>
      <c r="AG77" s="61">
        <v>0</v>
      </c>
      <c r="AH77" s="61">
        <v>0</v>
      </c>
      <c r="AI77" s="61">
        <v>0</v>
      </c>
      <c r="AJ77" s="61">
        <v>0</v>
      </c>
      <c r="AK77" s="61">
        <v>0</v>
      </c>
      <c r="AL77" s="61">
        <v>0</v>
      </c>
      <c r="AM77" s="61">
        <v>0</v>
      </c>
      <c r="AN77" s="61">
        <v>0</v>
      </c>
      <c r="AO77" s="61">
        <v>0</v>
      </c>
      <c r="AP77" s="61">
        <v>0</v>
      </c>
      <c r="AQ77" s="61">
        <v>0</v>
      </c>
      <c r="AR77" s="61">
        <v>0</v>
      </c>
      <c r="AS77" s="61">
        <v>0</v>
      </c>
      <c r="AT77" s="61">
        <v>0</v>
      </c>
      <c r="AU77" s="61">
        <v>0</v>
      </c>
      <c r="AV77" s="61">
        <v>0</v>
      </c>
      <c r="AW77" s="61">
        <v>25000</v>
      </c>
      <c r="AY77" s="89">
        <f>+AV77+AT77+AR77+AP77+AN77+AL77+AJ77+AH77+AF77+AD77+AB77+Z77</f>
        <v>25000</v>
      </c>
      <c r="AZ77" s="89">
        <f>+AW77+AU77+AS77+AQ77+AO77+AM77+AK77+AI77+AG77+AE77+AC77+AA77</f>
        <v>25000</v>
      </c>
      <c r="BA77" s="89">
        <f t="shared" si="1"/>
        <v>0</v>
      </c>
      <c r="BB77" s="89">
        <f>+AY77-T77</f>
        <v>0</v>
      </c>
    </row>
    <row r="78" spans="1:54" ht="72" x14ac:dyDescent="0.35">
      <c r="A78" s="6" t="s">
        <v>33</v>
      </c>
      <c r="B78" s="3" t="s">
        <v>554</v>
      </c>
      <c r="C78" s="3" t="s">
        <v>449</v>
      </c>
      <c r="D78" s="3" t="s">
        <v>450</v>
      </c>
      <c r="E78" s="3" t="s">
        <v>448</v>
      </c>
      <c r="F78" s="18">
        <v>1</v>
      </c>
      <c r="G78" s="6" t="s">
        <v>26</v>
      </c>
      <c r="H78" s="6" t="s">
        <v>34</v>
      </c>
      <c r="I78" s="3" t="s">
        <v>27</v>
      </c>
      <c r="J78" s="6" t="s">
        <v>44</v>
      </c>
      <c r="K78" s="22" t="s">
        <v>62</v>
      </c>
      <c r="L78" s="3" t="s">
        <v>88</v>
      </c>
      <c r="M78" s="3" t="s">
        <v>89</v>
      </c>
      <c r="N78" s="3" t="s">
        <v>86</v>
      </c>
      <c r="O78" s="3" t="s">
        <v>146</v>
      </c>
      <c r="P78" s="3" t="s">
        <v>95</v>
      </c>
      <c r="Q78" s="7" t="s">
        <v>157</v>
      </c>
      <c r="R78" s="10"/>
      <c r="S78" s="8">
        <v>530404</v>
      </c>
      <c r="T78" s="59">
        <v>2660</v>
      </c>
      <c r="U78" s="59">
        <v>0</v>
      </c>
      <c r="V78" s="60">
        <v>0</v>
      </c>
      <c r="W78" s="60"/>
      <c r="X78" s="60"/>
      <c r="Y78" s="60"/>
      <c r="Z78" s="61">
        <v>2660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0</v>
      </c>
      <c r="AG78" s="61">
        <v>0</v>
      </c>
      <c r="AH78" s="61">
        <v>0</v>
      </c>
      <c r="AI78" s="61">
        <v>0</v>
      </c>
      <c r="AJ78" s="61">
        <v>0</v>
      </c>
      <c r="AK78" s="61">
        <v>0</v>
      </c>
      <c r="AL78" s="61">
        <v>0</v>
      </c>
      <c r="AM78" s="61">
        <v>0</v>
      </c>
      <c r="AN78" s="61">
        <v>0</v>
      </c>
      <c r="AO78" s="61">
        <v>0</v>
      </c>
      <c r="AP78" s="61">
        <v>0</v>
      </c>
      <c r="AQ78" s="61">
        <v>2660</v>
      </c>
      <c r="AR78" s="61">
        <v>0</v>
      </c>
      <c r="AS78" s="61">
        <v>0</v>
      </c>
      <c r="AT78" s="61">
        <v>0</v>
      </c>
      <c r="AU78" s="61">
        <v>0</v>
      </c>
      <c r="AV78" s="61">
        <v>0</v>
      </c>
      <c r="AW78" s="61">
        <v>0</v>
      </c>
      <c r="AY78" s="89">
        <f>+AV78+AT78+AR78+AP78+AN78+AL78+AJ78+AH78+AF78+AD78+AB78+Z78</f>
        <v>2660</v>
      </c>
      <c r="AZ78" s="89">
        <f>+AW78+AU78+AS78+AQ78+AO78+AM78+AK78+AI78+AG78+AE78+AC78+AA78</f>
        <v>2660</v>
      </c>
      <c r="BA78" s="89">
        <f t="shared" si="1"/>
        <v>0</v>
      </c>
      <c r="BB78" s="89">
        <f>+AY78-T78</f>
        <v>0</v>
      </c>
    </row>
    <row r="79" spans="1:54" ht="72" x14ac:dyDescent="0.35">
      <c r="A79" s="6" t="s">
        <v>33</v>
      </c>
      <c r="B79" s="3" t="s">
        <v>554</v>
      </c>
      <c r="C79" s="3" t="s">
        <v>449</v>
      </c>
      <c r="D79" s="3" t="s">
        <v>450</v>
      </c>
      <c r="E79" s="3" t="s">
        <v>448</v>
      </c>
      <c r="F79" s="18">
        <v>1</v>
      </c>
      <c r="G79" s="6" t="s">
        <v>26</v>
      </c>
      <c r="H79" s="6" t="s">
        <v>34</v>
      </c>
      <c r="I79" s="3" t="s">
        <v>27</v>
      </c>
      <c r="J79" s="6" t="s">
        <v>483</v>
      </c>
      <c r="K79" s="22" t="s">
        <v>62</v>
      </c>
      <c r="L79" s="3" t="s">
        <v>88</v>
      </c>
      <c r="M79" s="3" t="s">
        <v>89</v>
      </c>
      <c r="N79" s="3" t="s">
        <v>86</v>
      </c>
      <c r="O79" s="3" t="s">
        <v>146</v>
      </c>
      <c r="P79" s="3" t="s">
        <v>96</v>
      </c>
      <c r="Q79" s="7" t="s">
        <v>157</v>
      </c>
      <c r="R79" s="10"/>
      <c r="S79" s="8">
        <v>530803</v>
      </c>
      <c r="T79" s="59">
        <v>2400</v>
      </c>
      <c r="U79" s="59"/>
      <c r="V79" s="60"/>
      <c r="W79" s="60"/>
      <c r="X79" s="60"/>
      <c r="Y79" s="60"/>
      <c r="Z79" s="61">
        <v>2400</v>
      </c>
      <c r="AA79" s="61">
        <v>0</v>
      </c>
      <c r="AB79" s="61">
        <v>0</v>
      </c>
      <c r="AC79" s="61">
        <v>0</v>
      </c>
      <c r="AD79" s="61">
        <v>0</v>
      </c>
      <c r="AE79" s="61">
        <v>0</v>
      </c>
      <c r="AF79" s="61">
        <v>0</v>
      </c>
      <c r="AG79" s="61">
        <v>0</v>
      </c>
      <c r="AH79" s="61">
        <v>0</v>
      </c>
      <c r="AI79" s="61">
        <v>0</v>
      </c>
      <c r="AJ79" s="61">
        <v>0</v>
      </c>
      <c r="AK79" s="61">
        <v>0</v>
      </c>
      <c r="AL79" s="61">
        <v>0</v>
      </c>
      <c r="AM79" s="61">
        <v>0</v>
      </c>
      <c r="AN79" s="61">
        <v>0</v>
      </c>
      <c r="AO79" s="61">
        <v>0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61">
        <v>0</v>
      </c>
      <c r="AV79" s="61">
        <v>0</v>
      </c>
      <c r="AW79" s="61">
        <v>2400</v>
      </c>
      <c r="AY79" s="89">
        <f>+AV79+AT79+AR79+AP79+AN79+AL79+AJ79+AH79+AF79+AD79+AB79+Z79</f>
        <v>2400</v>
      </c>
      <c r="AZ79" s="89">
        <f>+AW79+AU79+AS79+AQ79+AO79+AM79+AK79+AI79+AG79+AE79+AC79+AA79</f>
        <v>2400</v>
      </c>
      <c r="BA79" s="89">
        <f t="shared" si="1"/>
        <v>0</v>
      </c>
      <c r="BB79" s="89">
        <f>+AY79-T79</f>
        <v>0</v>
      </c>
    </row>
    <row r="80" spans="1:54" s="31" customFormat="1" ht="72" x14ac:dyDescent="0.35">
      <c r="A80" s="6" t="s">
        <v>33</v>
      </c>
      <c r="B80" s="3" t="s">
        <v>554</v>
      </c>
      <c r="C80" s="3" t="s">
        <v>449</v>
      </c>
      <c r="D80" s="3" t="s">
        <v>450</v>
      </c>
      <c r="E80" s="3" t="s">
        <v>448</v>
      </c>
      <c r="F80" s="18">
        <v>1</v>
      </c>
      <c r="G80" s="6" t="s">
        <v>26</v>
      </c>
      <c r="H80" s="6" t="s">
        <v>34</v>
      </c>
      <c r="I80" s="3" t="s">
        <v>27</v>
      </c>
      <c r="J80" s="6" t="s">
        <v>752</v>
      </c>
      <c r="K80" s="22" t="s">
        <v>62</v>
      </c>
      <c r="L80" s="3" t="s">
        <v>88</v>
      </c>
      <c r="M80" s="3" t="s">
        <v>89</v>
      </c>
      <c r="N80" s="3" t="s">
        <v>86</v>
      </c>
      <c r="O80" s="3" t="s">
        <v>146</v>
      </c>
      <c r="P80" s="3" t="s">
        <v>97</v>
      </c>
      <c r="Q80" s="7" t="s">
        <v>157</v>
      </c>
      <c r="R80" s="34"/>
      <c r="S80" s="8">
        <v>530302</v>
      </c>
      <c r="T80" s="59">
        <v>96097.25</v>
      </c>
      <c r="U80" s="59"/>
      <c r="V80" s="60">
        <v>0</v>
      </c>
      <c r="W80" s="60"/>
      <c r="X80" s="60"/>
      <c r="Y80" s="60"/>
      <c r="Z80" s="59">
        <v>96097.25</v>
      </c>
      <c r="AA80" s="61">
        <v>0</v>
      </c>
      <c r="AB80" s="61">
        <v>0</v>
      </c>
      <c r="AC80" s="61">
        <v>0</v>
      </c>
      <c r="AD80" s="61">
        <v>0</v>
      </c>
      <c r="AE80" s="61">
        <v>0</v>
      </c>
      <c r="AF80" s="61">
        <v>0</v>
      </c>
      <c r="AG80" s="61">
        <v>0</v>
      </c>
      <c r="AH80" s="61">
        <v>0</v>
      </c>
      <c r="AI80" s="59">
        <v>96097.25</v>
      </c>
      <c r="AJ80" s="61">
        <v>0</v>
      </c>
      <c r="AK80" s="61">
        <v>0</v>
      </c>
      <c r="AL80" s="61">
        <v>0</v>
      </c>
      <c r="AM80" s="61">
        <v>0</v>
      </c>
      <c r="AN80" s="61">
        <v>0</v>
      </c>
      <c r="AO80" s="61">
        <v>0</v>
      </c>
      <c r="AP80" s="61">
        <v>0</v>
      </c>
      <c r="AQ80" s="61">
        <v>0</v>
      </c>
      <c r="AR80" s="61">
        <v>0</v>
      </c>
      <c r="AS80" s="61">
        <v>0</v>
      </c>
      <c r="AT80" s="61">
        <v>0</v>
      </c>
      <c r="AU80" s="61">
        <v>0</v>
      </c>
      <c r="AV80" s="61">
        <v>0</v>
      </c>
      <c r="AW80" s="61">
        <v>0</v>
      </c>
      <c r="AY80" s="89">
        <f>+AV80+AT80+AR80+AP80+AN80+AL80+AJ80+AH80+AF80+AD80+AB80+Z80</f>
        <v>96097.25</v>
      </c>
      <c r="AZ80" s="89">
        <f>+AW80+AU80+AS80+AQ80+AO80+AM80+AK80+AI80+AG80+AE80+AC80+AA80</f>
        <v>96097.25</v>
      </c>
      <c r="BA80" s="89">
        <f t="shared" si="1"/>
        <v>0</v>
      </c>
      <c r="BB80" s="89">
        <f>+AY80-T80</f>
        <v>0</v>
      </c>
    </row>
    <row r="81" spans="1:54" s="31" customFormat="1" ht="72" x14ac:dyDescent="0.35">
      <c r="A81" s="6" t="s">
        <v>33</v>
      </c>
      <c r="B81" s="3" t="s">
        <v>554</v>
      </c>
      <c r="C81" s="3" t="s">
        <v>449</v>
      </c>
      <c r="D81" s="3" t="s">
        <v>450</v>
      </c>
      <c r="E81" s="3" t="s">
        <v>448</v>
      </c>
      <c r="F81" s="18">
        <v>1</v>
      </c>
      <c r="G81" s="6" t="s">
        <v>26</v>
      </c>
      <c r="H81" s="6" t="s">
        <v>34</v>
      </c>
      <c r="I81" s="3" t="s">
        <v>27</v>
      </c>
      <c r="J81" s="6" t="s">
        <v>752</v>
      </c>
      <c r="K81" s="22" t="s">
        <v>62</v>
      </c>
      <c r="L81" s="3" t="s">
        <v>88</v>
      </c>
      <c r="M81" s="3" t="s">
        <v>89</v>
      </c>
      <c r="N81" s="3" t="s">
        <v>86</v>
      </c>
      <c r="O81" s="3" t="s">
        <v>146</v>
      </c>
      <c r="P81" s="3" t="s">
        <v>97</v>
      </c>
      <c r="Q81" s="7" t="s">
        <v>157</v>
      </c>
      <c r="R81" s="34"/>
      <c r="S81" s="8">
        <v>530301</v>
      </c>
      <c r="T81" s="59">
        <v>32000</v>
      </c>
      <c r="U81" s="59">
        <v>0</v>
      </c>
      <c r="V81" s="60">
        <v>0</v>
      </c>
      <c r="W81" s="60"/>
      <c r="X81" s="60"/>
      <c r="Y81" s="60"/>
      <c r="Z81" s="59">
        <v>32000</v>
      </c>
      <c r="AA81" s="61">
        <v>0</v>
      </c>
      <c r="AB81" s="61">
        <v>0</v>
      </c>
      <c r="AC81" s="61">
        <v>0</v>
      </c>
      <c r="AD81" s="61">
        <v>0</v>
      </c>
      <c r="AE81" s="61">
        <v>0</v>
      </c>
      <c r="AF81" s="61">
        <v>0</v>
      </c>
      <c r="AG81" s="61">
        <v>0</v>
      </c>
      <c r="AH81" s="61">
        <v>0</v>
      </c>
      <c r="AI81" s="59">
        <v>32000</v>
      </c>
      <c r="AJ81" s="61">
        <v>0</v>
      </c>
      <c r="AK81" s="61">
        <v>0</v>
      </c>
      <c r="AL81" s="61">
        <v>0</v>
      </c>
      <c r="AM81" s="61">
        <v>0</v>
      </c>
      <c r="AN81" s="61">
        <v>0</v>
      </c>
      <c r="AO81" s="61">
        <v>0</v>
      </c>
      <c r="AP81" s="61">
        <v>0</v>
      </c>
      <c r="AQ81" s="61">
        <v>0</v>
      </c>
      <c r="AR81" s="61">
        <v>0</v>
      </c>
      <c r="AS81" s="61">
        <v>0</v>
      </c>
      <c r="AT81" s="61">
        <v>0</v>
      </c>
      <c r="AU81" s="61">
        <v>0</v>
      </c>
      <c r="AV81" s="61">
        <v>0</v>
      </c>
      <c r="AW81" s="61">
        <v>0</v>
      </c>
      <c r="AY81" s="89">
        <f>+AV81+AT81+AR81+AP81+AN81+AL81+AJ81+AH81+AF81+AD81+AB81+Z81</f>
        <v>32000</v>
      </c>
      <c r="AZ81" s="89">
        <f>+AW81+AU81+AS81+AQ81+AO81+AM81+AK81+AI81+AG81+AE81+AC81+AA81</f>
        <v>32000</v>
      </c>
      <c r="BA81" s="89">
        <f t="shared" si="1"/>
        <v>0</v>
      </c>
      <c r="BB81" s="89">
        <f>+AY81-T81</f>
        <v>0</v>
      </c>
    </row>
    <row r="82" spans="1:54" s="31" customFormat="1" ht="72" x14ac:dyDescent="0.35">
      <c r="A82" s="6" t="s">
        <v>33</v>
      </c>
      <c r="B82" s="3" t="s">
        <v>554</v>
      </c>
      <c r="C82" s="3" t="s">
        <v>449</v>
      </c>
      <c r="D82" s="3" t="s">
        <v>450</v>
      </c>
      <c r="E82" s="3" t="s">
        <v>448</v>
      </c>
      <c r="F82" s="18">
        <v>1</v>
      </c>
      <c r="G82" s="6" t="s">
        <v>26</v>
      </c>
      <c r="H82" s="6" t="s">
        <v>34</v>
      </c>
      <c r="I82" s="3" t="s">
        <v>27</v>
      </c>
      <c r="J82" s="6" t="s">
        <v>752</v>
      </c>
      <c r="K82" s="22" t="s">
        <v>62</v>
      </c>
      <c r="L82" s="3" t="s">
        <v>88</v>
      </c>
      <c r="M82" s="3" t="s">
        <v>89</v>
      </c>
      <c r="N82" s="3" t="s">
        <v>86</v>
      </c>
      <c r="O82" s="3" t="s">
        <v>146</v>
      </c>
      <c r="P82" s="3" t="s">
        <v>97</v>
      </c>
      <c r="Q82" s="7" t="s">
        <v>157</v>
      </c>
      <c r="R82" s="34"/>
      <c r="S82" s="8">
        <v>530308</v>
      </c>
      <c r="T82" s="59">
        <v>3303</v>
      </c>
      <c r="U82" s="59">
        <v>0</v>
      </c>
      <c r="V82" s="60">
        <v>0</v>
      </c>
      <c r="W82" s="60"/>
      <c r="X82" s="60"/>
      <c r="Y82" s="60"/>
      <c r="Z82" s="59">
        <v>3303</v>
      </c>
      <c r="AA82" s="61">
        <v>0</v>
      </c>
      <c r="AB82" s="61">
        <v>0</v>
      </c>
      <c r="AC82" s="61">
        <v>0</v>
      </c>
      <c r="AD82" s="61">
        <v>0</v>
      </c>
      <c r="AE82" s="61">
        <v>0</v>
      </c>
      <c r="AF82" s="61">
        <v>0</v>
      </c>
      <c r="AG82" s="61">
        <v>0</v>
      </c>
      <c r="AH82" s="61">
        <v>0</v>
      </c>
      <c r="AI82" s="59">
        <v>3303</v>
      </c>
      <c r="AJ82" s="61">
        <v>0</v>
      </c>
      <c r="AK82" s="61">
        <v>0</v>
      </c>
      <c r="AL82" s="61">
        <v>0</v>
      </c>
      <c r="AM82" s="61">
        <v>0</v>
      </c>
      <c r="AN82" s="61">
        <v>0</v>
      </c>
      <c r="AO82" s="61">
        <v>0</v>
      </c>
      <c r="AP82" s="61">
        <v>0</v>
      </c>
      <c r="AQ82" s="61">
        <v>0</v>
      </c>
      <c r="AR82" s="61">
        <v>0</v>
      </c>
      <c r="AS82" s="61">
        <v>0</v>
      </c>
      <c r="AT82" s="61">
        <v>0</v>
      </c>
      <c r="AU82" s="61">
        <v>0</v>
      </c>
      <c r="AV82" s="61">
        <v>0</v>
      </c>
      <c r="AW82" s="61">
        <v>0</v>
      </c>
      <c r="AY82" s="89">
        <f>+AV82+AT82+AR82+AP82+AN82+AL82+AJ82+AH82+AF82+AD82+AB82+Z82</f>
        <v>3303</v>
      </c>
      <c r="AZ82" s="89">
        <f>+AW82+AU82+AS82+AQ82+AO82+AM82+AK82+AI82+AG82+AE82+AC82+AA82</f>
        <v>3303</v>
      </c>
      <c r="BA82" s="89">
        <f t="shared" si="1"/>
        <v>0</v>
      </c>
      <c r="BB82" s="89">
        <f>+AY82-T82</f>
        <v>0</v>
      </c>
    </row>
    <row r="83" spans="1:54" ht="72" x14ac:dyDescent="0.35">
      <c r="A83" s="6" t="s">
        <v>33</v>
      </c>
      <c r="B83" s="3" t="s">
        <v>554</v>
      </c>
      <c r="C83" s="3" t="s">
        <v>449</v>
      </c>
      <c r="D83" s="3" t="s">
        <v>450</v>
      </c>
      <c r="E83" s="3" t="s">
        <v>448</v>
      </c>
      <c r="F83" s="18">
        <v>1</v>
      </c>
      <c r="G83" s="6" t="s">
        <v>26</v>
      </c>
      <c r="H83" s="6" t="s">
        <v>34</v>
      </c>
      <c r="I83" s="3" t="s">
        <v>27</v>
      </c>
      <c r="J83" s="6" t="s">
        <v>50</v>
      </c>
      <c r="K83" s="22" t="s">
        <v>62</v>
      </c>
      <c r="L83" s="3" t="s">
        <v>88</v>
      </c>
      <c r="M83" s="3" t="s">
        <v>89</v>
      </c>
      <c r="N83" s="3" t="s">
        <v>86</v>
      </c>
      <c r="O83" s="3" t="s">
        <v>146</v>
      </c>
      <c r="P83" s="3" t="s">
        <v>98</v>
      </c>
      <c r="Q83" s="7" t="s">
        <v>157</v>
      </c>
      <c r="R83" s="10"/>
      <c r="S83" s="8">
        <v>570201</v>
      </c>
      <c r="T83" s="59">
        <v>350004.63</v>
      </c>
      <c r="U83" s="59"/>
      <c r="V83" s="60">
        <v>0</v>
      </c>
      <c r="W83" s="60"/>
      <c r="X83" s="60"/>
      <c r="Y83" s="60"/>
      <c r="Z83" s="61">
        <v>350004.63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61">
        <v>0</v>
      </c>
      <c r="AG83" s="61">
        <v>0</v>
      </c>
      <c r="AH83" s="61">
        <v>0</v>
      </c>
      <c r="AI83" s="61">
        <v>0</v>
      </c>
      <c r="AJ83" s="61">
        <v>0</v>
      </c>
      <c r="AK83" s="61">
        <v>0</v>
      </c>
      <c r="AL83" s="61">
        <v>0</v>
      </c>
      <c r="AM83" s="61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61">
        <v>350004.63</v>
      </c>
      <c r="AT83" s="61">
        <v>0</v>
      </c>
      <c r="AU83" s="61">
        <v>0</v>
      </c>
      <c r="AV83" s="61">
        <v>0</v>
      </c>
      <c r="AW83" s="61">
        <v>0</v>
      </c>
      <c r="AY83" s="89">
        <f>+AV83+AT83+AR83+AP83+AN83+AL83+AJ83+AH83+AF83+AD83+AB83+Z83</f>
        <v>350004.63</v>
      </c>
      <c r="AZ83" s="89">
        <f>+AW83+AU83+AS83+AQ83+AO83+AM83+AK83+AI83+AG83+AE83+AC83+AA83</f>
        <v>350004.63</v>
      </c>
      <c r="BA83" s="89">
        <f t="shared" si="1"/>
        <v>0</v>
      </c>
      <c r="BB83" s="89">
        <f>+AY83-T83</f>
        <v>0</v>
      </c>
    </row>
    <row r="84" spans="1:54" ht="72" x14ac:dyDescent="0.35">
      <c r="A84" s="6" t="s">
        <v>33</v>
      </c>
      <c r="B84" s="3" t="s">
        <v>554</v>
      </c>
      <c r="C84" s="3" t="s">
        <v>451</v>
      </c>
      <c r="D84" s="3" t="s">
        <v>450</v>
      </c>
      <c r="E84" s="3" t="s">
        <v>460</v>
      </c>
      <c r="F84" s="18">
        <v>0.8</v>
      </c>
      <c r="G84" s="6" t="s">
        <v>26</v>
      </c>
      <c r="H84" s="6" t="s">
        <v>461</v>
      </c>
      <c r="I84" s="3" t="s">
        <v>27</v>
      </c>
      <c r="J84" s="6" t="s">
        <v>51</v>
      </c>
      <c r="K84" s="22" t="s">
        <v>62</v>
      </c>
      <c r="L84" s="23" t="s">
        <v>88</v>
      </c>
      <c r="M84" s="22" t="s">
        <v>89</v>
      </c>
      <c r="N84" s="22" t="s">
        <v>90</v>
      </c>
      <c r="O84" s="22" t="s">
        <v>91</v>
      </c>
      <c r="P84" s="19" t="s">
        <v>122</v>
      </c>
      <c r="Q84" s="7" t="s">
        <v>157</v>
      </c>
      <c r="R84" s="8"/>
      <c r="S84" s="8">
        <v>570201</v>
      </c>
      <c r="T84" s="59">
        <v>80000</v>
      </c>
      <c r="U84" s="59"/>
      <c r="V84" s="60"/>
      <c r="W84" s="60"/>
      <c r="X84" s="60"/>
      <c r="Y84" s="60"/>
      <c r="Z84" s="61">
        <v>80000</v>
      </c>
      <c r="AA84" s="61">
        <v>0</v>
      </c>
      <c r="AB84" s="61">
        <v>0</v>
      </c>
      <c r="AC84" s="61">
        <v>0</v>
      </c>
      <c r="AD84" s="61">
        <v>0</v>
      </c>
      <c r="AE84" s="61">
        <v>0</v>
      </c>
      <c r="AF84" s="61">
        <v>0</v>
      </c>
      <c r="AG84" s="61">
        <v>0</v>
      </c>
      <c r="AH84" s="61">
        <v>0</v>
      </c>
      <c r="AI84" s="61">
        <v>0</v>
      </c>
      <c r="AJ84" s="61">
        <v>0</v>
      </c>
      <c r="AK84" s="61">
        <v>0</v>
      </c>
      <c r="AL84" s="61">
        <v>0</v>
      </c>
      <c r="AM84" s="61">
        <v>0</v>
      </c>
      <c r="AN84" s="61">
        <v>0</v>
      </c>
      <c r="AO84" s="61">
        <v>0</v>
      </c>
      <c r="AP84" s="61">
        <v>0</v>
      </c>
      <c r="AQ84" s="61">
        <v>0</v>
      </c>
      <c r="AR84" s="61">
        <v>0</v>
      </c>
      <c r="AS84" s="61">
        <v>0</v>
      </c>
      <c r="AT84" s="61">
        <v>0</v>
      </c>
      <c r="AU84" s="61">
        <v>0</v>
      </c>
      <c r="AV84" s="61">
        <v>0</v>
      </c>
      <c r="AW84" s="61">
        <v>80000</v>
      </c>
      <c r="AY84" s="89">
        <f>+AV84+AT84+AR84+AP84+AN84+AL84+AJ84+AH84+AF84+AD84+AB84+Z84</f>
        <v>80000</v>
      </c>
      <c r="AZ84" s="89">
        <f>+AW84+AU84+AS84+AQ84+AO84+AM84+AK84+AI84+AG84+AE84+AC84+AA84</f>
        <v>80000</v>
      </c>
      <c r="BA84" s="89">
        <f t="shared" si="1"/>
        <v>0</v>
      </c>
      <c r="BB84" s="89">
        <f>+AY84-T84</f>
        <v>0</v>
      </c>
    </row>
    <row r="85" spans="1:54" ht="72" x14ac:dyDescent="0.35">
      <c r="A85" s="6" t="s">
        <v>33</v>
      </c>
      <c r="B85" s="3" t="s">
        <v>554</v>
      </c>
      <c r="C85" s="3" t="s">
        <v>449</v>
      </c>
      <c r="D85" s="3" t="s">
        <v>450</v>
      </c>
      <c r="E85" s="3" t="s">
        <v>448</v>
      </c>
      <c r="F85" s="18">
        <v>1</v>
      </c>
      <c r="G85" s="6" t="s">
        <v>26</v>
      </c>
      <c r="H85" s="6" t="s">
        <v>34</v>
      </c>
      <c r="I85" s="3" t="s">
        <v>27</v>
      </c>
      <c r="J85" s="6" t="s">
        <v>487</v>
      </c>
      <c r="K85" s="87" t="s">
        <v>383</v>
      </c>
      <c r="L85" s="3" t="s">
        <v>88</v>
      </c>
      <c r="M85" s="3" t="s">
        <v>89</v>
      </c>
      <c r="N85" s="3" t="s">
        <v>86</v>
      </c>
      <c r="O85" s="3" t="s">
        <v>146</v>
      </c>
      <c r="P85" s="3" t="s">
        <v>99</v>
      </c>
      <c r="Q85" s="7" t="s">
        <v>157</v>
      </c>
      <c r="R85" s="10"/>
      <c r="S85" s="8">
        <v>570201</v>
      </c>
      <c r="T85" s="59">
        <v>1103605.6499999999</v>
      </c>
      <c r="U85" s="59">
        <v>0</v>
      </c>
      <c r="V85" s="60">
        <v>0</v>
      </c>
      <c r="W85" s="60"/>
      <c r="X85" s="60"/>
      <c r="Y85" s="60"/>
      <c r="Z85" s="61">
        <v>1103605.6499999999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61">
        <v>0</v>
      </c>
      <c r="AG85" s="61">
        <v>0</v>
      </c>
      <c r="AH85" s="61">
        <v>0</v>
      </c>
      <c r="AI85" s="61">
        <v>1103605.6499999999</v>
      </c>
      <c r="AJ85" s="61">
        <v>0</v>
      </c>
      <c r="AK85" s="61">
        <v>0</v>
      </c>
      <c r="AL85" s="61">
        <v>0</v>
      </c>
      <c r="AM85" s="61">
        <v>0</v>
      </c>
      <c r="AN85" s="61">
        <v>0</v>
      </c>
      <c r="AO85" s="61">
        <v>0</v>
      </c>
      <c r="AP85" s="61">
        <v>0</v>
      </c>
      <c r="AQ85" s="61">
        <v>0</v>
      </c>
      <c r="AR85" s="61">
        <v>0</v>
      </c>
      <c r="AS85" s="61">
        <v>0</v>
      </c>
      <c r="AT85" s="61">
        <v>0</v>
      </c>
      <c r="AU85" s="61">
        <v>0</v>
      </c>
      <c r="AV85" s="61">
        <v>0</v>
      </c>
      <c r="AW85" s="61">
        <v>0</v>
      </c>
      <c r="AY85" s="89">
        <f>+AV85+AT85+AR85+AP85+AN85+AL85+AJ85+AH85+AF85+AD85+AB85+Z85</f>
        <v>1103605.6499999999</v>
      </c>
      <c r="AZ85" s="89">
        <f>+AW85+AU85+AS85+AQ85+AO85+AM85+AK85+AI85+AG85+AE85+AC85+AA85</f>
        <v>1103605.6499999999</v>
      </c>
      <c r="BA85" s="89">
        <f t="shared" si="1"/>
        <v>0</v>
      </c>
      <c r="BB85" s="89">
        <f>+AY85-T85</f>
        <v>0</v>
      </c>
    </row>
    <row r="86" spans="1:54" ht="72" x14ac:dyDescent="0.35">
      <c r="A86" s="6" t="s">
        <v>33</v>
      </c>
      <c r="B86" s="3" t="s">
        <v>554</v>
      </c>
      <c r="C86" s="3" t="s">
        <v>451</v>
      </c>
      <c r="D86" s="3" t="s">
        <v>450</v>
      </c>
      <c r="E86" s="3" t="s">
        <v>460</v>
      </c>
      <c r="F86" s="18">
        <v>0.8</v>
      </c>
      <c r="G86" s="6" t="s">
        <v>26</v>
      </c>
      <c r="H86" s="6" t="s">
        <v>461</v>
      </c>
      <c r="I86" s="3" t="s">
        <v>27</v>
      </c>
      <c r="J86" s="6" t="s">
        <v>488</v>
      </c>
      <c r="K86" s="22" t="s">
        <v>62</v>
      </c>
      <c r="L86" s="23" t="s">
        <v>88</v>
      </c>
      <c r="M86" s="22" t="s">
        <v>89</v>
      </c>
      <c r="N86" s="22" t="s">
        <v>90</v>
      </c>
      <c r="O86" s="22" t="s">
        <v>91</v>
      </c>
      <c r="P86" s="19" t="s">
        <v>123</v>
      </c>
      <c r="Q86" s="7" t="s">
        <v>157</v>
      </c>
      <c r="R86" s="10"/>
      <c r="S86" s="8">
        <v>570201</v>
      </c>
      <c r="T86" s="59">
        <v>260000</v>
      </c>
      <c r="U86" s="59"/>
      <c r="V86" s="60"/>
      <c r="W86" s="60"/>
      <c r="X86" s="60"/>
      <c r="Y86" s="60"/>
      <c r="Z86" s="61">
        <v>260000</v>
      </c>
      <c r="AA86" s="61">
        <v>0</v>
      </c>
      <c r="AB86" s="61">
        <v>0</v>
      </c>
      <c r="AC86" s="61">
        <v>0</v>
      </c>
      <c r="AD86" s="61">
        <v>0</v>
      </c>
      <c r="AE86" s="61">
        <v>0</v>
      </c>
      <c r="AF86" s="61">
        <v>0</v>
      </c>
      <c r="AG86" s="61">
        <v>0</v>
      </c>
      <c r="AH86" s="61">
        <v>0</v>
      </c>
      <c r="AI86" s="61">
        <v>0</v>
      </c>
      <c r="AJ86" s="61">
        <v>0</v>
      </c>
      <c r="AK86" s="61">
        <v>0</v>
      </c>
      <c r="AL86" s="61">
        <v>0</v>
      </c>
      <c r="AM86" s="61">
        <v>0</v>
      </c>
      <c r="AN86" s="61">
        <v>0</v>
      </c>
      <c r="AO86" s="61">
        <v>0</v>
      </c>
      <c r="AP86" s="61">
        <v>0</v>
      </c>
      <c r="AQ86" s="61">
        <v>0</v>
      </c>
      <c r="AR86" s="61">
        <v>0</v>
      </c>
      <c r="AS86" s="61">
        <v>0</v>
      </c>
      <c r="AT86" s="61">
        <v>0</v>
      </c>
      <c r="AU86" s="61">
        <v>0</v>
      </c>
      <c r="AV86" s="61">
        <v>0</v>
      </c>
      <c r="AW86" s="61">
        <v>260000</v>
      </c>
      <c r="AY86" s="89">
        <f>+AV86+AT86+AR86+AP86+AN86+AL86+AJ86+AH86+AF86+AD86+AB86+Z86</f>
        <v>260000</v>
      </c>
      <c r="AZ86" s="89">
        <f>+AW86+AU86+AS86+AQ86+AO86+AM86+AK86+AI86+AG86+AE86+AC86+AA86</f>
        <v>260000</v>
      </c>
      <c r="BA86" s="89">
        <f t="shared" si="1"/>
        <v>0</v>
      </c>
      <c r="BB86" s="89">
        <f>+AY86-T86</f>
        <v>0</v>
      </c>
    </row>
    <row r="87" spans="1:54" ht="72" x14ac:dyDescent="0.35">
      <c r="A87" s="6" t="s">
        <v>33</v>
      </c>
      <c r="B87" s="3" t="s">
        <v>554</v>
      </c>
      <c r="C87" s="3" t="s">
        <v>449</v>
      </c>
      <c r="D87" s="3" t="s">
        <v>450</v>
      </c>
      <c r="E87" s="3" t="s">
        <v>448</v>
      </c>
      <c r="F87" s="18">
        <v>1</v>
      </c>
      <c r="G87" s="6" t="s">
        <v>26</v>
      </c>
      <c r="H87" s="6" t="s">
        <v>34</v>
      </c>
      <c r="I87" s="3" t="s">
        <v>27</v>
      </c>
      <c r="J87" s="6" t="s">
        <v>37</v>
      </c>
      <c r="K87" s="22" t="s">
        <v>62</v>
      </c>
      <c r="L87" s="3" t="s">
        <v>88</v>
      </c>
      <c r="M87" s="3" t="s">
        <v>89</v>
      </c>
      <c r="N87" s="3" t="s">
        <v>86</v>
      </c>
      <c r="O87" s="3" t="s">
        <v>146</v>
      </c>
      <c r="P87" s="3" t="s">
        <v>100</v>
      </c>
      <c r="Q87" s="7" t="s">
        <v>157</v>
      </c>
      <c r="R87" s="10"/>
      <c r="S87" s="8">
        <v>530504</v>
      </c>
      <c r="T87" s="59">
        <v>3696</v>
      </c>
      <c r="U87" s="59">
        <v>0</v>
      </c>
      <c r="V87" s="60">
        <v>0</v>
      </c>
      <c r="W87" s="60"/>
      <c r="X87" s="60"/>
      <c r="Y87" s="60"/>
      <c r="Z87" s="61">
        <v>3696</v>
      </c>
      <c r="AA87" s="61">
        <v>0</v>
      </c>
      <c r="AB87" s="61">
        <v>0</v>
      </c>
      <c r="AC87" s="61">
        <v>0</v>
      </c>
      <c r="AD87" s="61">
        <v>0</v>
      </c>
      <c r="AE87" s="61">
        <v>3696</v>
      </c>
      <c r="AF87" s="61">
        <v>0</v>
      </c>
      <c r="AG87" s="61">
        <v>0</v>
      </c>
      <c r="AH87" s="61">
        <v>0</v>
      </c>
      <c r="AI87" s="61">
        <v>0</v>
      </c>
      <c r="AJ87" s="61">
        <v>0</v>
      </c>
      <c r="AK87" s="61">
        <v>0</v>
      </c>
      <c r="AL87" s="61">
        <v>0</v>
      </c>
      <c r="AM87" s="61">
        <v>0</v>
      </c>
      <c r="AN87" s="61">
        <v>0</v>
      </c>
      <c r="AO87" s="61">
        <v>0</v>
      </c>
      <c r="AP87" s="61">
        <v>0</v>
      </c>
      <c r="AQ87" s="61">
        <v>0</v>
      </c>
      <c r="AR87" s="61">
        <v>0</v>
      </c>
      <c r="AS87" s="61">
        <v>0</v>
      </c>
      <c r="AT87" s="61">
        <v>0</v>
      </c>
      <c r="AU87" s="61">
        <v>0</v>
      </c>
      <c r="AV87" s="61">
        <v>0</v>
      </c>
      <c r="AW87" s="61">
        <v>0</v>
      </c>
      <c r="AY87" s="89">
        <f>+AV87+AT87+AR87+AP87+AN87+AL87+AJ87+AH87+AF87+AD87+AB87+Z87</f>
        <v>3696</v>
      </c>
      <c r="AZ87" s="89">
        <f>+AW87+AU87+AS87+AQ87+AO87+AM87+AK87+AI87+AG87+AE87+AC87+AA87</f>
        <v>3696</v>
      </c>
      <c r="BA87" s="89">
        <f t="shared" si="1"/>
        <v>0</v>
      </c>
      <c r="BB87" s="89">
        <f>+AY87-T87</f>
        <v>0</v>
      </c>
    </row>
    <row r="88" spans="1:54" ht="72" x14ac:dyDescent="0.35">
      <c r="A88" s="6" t="s">
        <v>33</v>
      </c>
      <c r="B88" s="3" t="s">
        <v>554</v>
      </c>
      <c r="C88" s="3" t="s">
        <v>449</v>
      </c>
      <c r="D88" s="3" t="s">
        <v>450</v>
      </c>
      <c r="E88" s="3" t="s">
        <v>448</v>
      </c>
      <c r="F88" s="18">
        <v>1</v>
      </c>
      <c r="G88" s="6" t="s">
        <v>26</v>
      </c>
      <c r="H88" s="6" t="s">
        <v>34</v>
      </c>
      <c r="I88" s="3" t="s">
        <v>27</v>
      </c>
      <c r="J88" s="6" t="s">
        <v>40</v>
      </c>
      <c r="K88" s="22" t="s">
        <v>62</v>
      </c>
      <c r="L88" s="3" t="s">
        <v>88</v>
      </c>
      <c r="M88" s="3" t="s">
        <v>89</v>
      </c>
      <c r="N88" s="3" t="s">
        <v>86</v>
      </c>
      <c r="O88" s="3" t="s">
        <v>146</v>
      </c>
      <c r="P88" s="3" t="s">
        <v>101</v>
      </c>
      <c r="Q88" s="7" t="s">
        <v>157</v>
      </c>
      <c r="R88" s="34"/>
      <c r="S88" s="8">
        <v>530504</v>
      </c>
      <c r="T88" s="59">
        <v>2508.8000000000002</v>
      </c>
      <c r="U88" s="59">
        <v>0</v>
      </c>
      <c r="V88" s="60">
        <v>0</v>
      </c>
      <c r="W88" s="60"/>
      <c r="X88" s="60"/>
      <c r="Y88" s="60"/>
      <c r="Z88" s="61">
        <v>2508.8000000000002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61">
        <v>0</v>
      </c>
      <c r="AG88" s="61">
        <v>2508.8000000000002</v>
      </c>
      <c r="AH88" s="61">
        <v>0</v>
      </c>
      <c r="AI88" s="61">
        <v>0</v>
      </c>
      <c r="AJ88" s="61">
        <v>0</v>
      </c>
      <c r="AK88" s="61">
        <v>0</v>
      </c>
      <c r="AL88" s="61">
        <v>0</v>
      </c>
      <c r="AM88" s="61">
        <v>0</v>
      </c>
      <c r="AN88" s="61">
        <v>0</v>
      </c>
      <c r="AO88" s="61">
        <v>0</v>
      </c>
      <c r="AP88" s="61">
        <v>0</v>
      </c>
      <c r="AQ88" s="61">
        <v>0</v>
      </c>
      <c r="AR88" s="61">
        <v>0</v>
      </c>
      <c r="AS88" s="61">
        <v>0</v>
      </c>
      <c r="AT88" s="61">
        <v>0</v>
      </c>
      <c r="AU88" s="61">
        <v>0</v>
      </c>
      <c r="AV88" s="61">
        <v>0</v>
      </c>
      <c r="AW88" s="61">
        <v>0</v>
      </c>
      <c r="AY88" s="89">
        <f>+AV88+AT88+AR88+AP88+AN88+AL88+AJ88+AH88+AF88+AD88+AB88+Z88</f>
        <v>2508.8000000000002</v>
      </c>
      <c r="AZ88" s="89">
        <f>+AW88+AU88+AS88+AQ88+AO88+AM88+AK88+AI88+AG88+AE88+AC88+AA88</f>
        <v>2508.8000000000002</v>
      </c>
      <c r="BA88" s="89">
        <f t="shared" si="1"/>
        <v>0</v>
      </c>
      <c r="BB88" s="89">
        <f>+AY88-T88</f>
        <v>0</v>
      </c>
    </row>
    <row r="89" spans="1:54" s="31" customFormat="1" ht="72" x14ac:dyDescent="0.35">
      <c r="A89" s="6" t="s">
        <v>33</v>
      </c>
      <c r="B89" s="3" t="s">
        <v>554</v>
      </c>
      <c r="C89" s="3" t="s">
        <v>449</v>
      </c>
      <c r="D89" s="3" t="s">
        <v>450</v>
      </c>
      <c r="E89" s="3" t="s">
        <v>448</v>
      </c>
      <c r="F89" s="18">
        <v>1</v>
      </c>
      <c r="G89" s="6" t="s">
        <v>26</v>
      </c>
      <c r="H89" s="6" t="s">
        <v>34</v>
      </c>
      <c r="I89" s="3" t="s">
        <v>27</v>
      </c>
      <c r="J89" s="6" t="s">
        <v>489</v>
      </c>
      <c r="K89" s="22" t="s">
        <v>62</v>
      </c>
      <c r="L89" s="3" t="s">
        <v>88</v>
      </c>
      <c r="M89" s="3" t="s">
        <v>89</v>
      </c>
      <c r="N89" s="3" t="s">
        <v>86</v>
      </c>
      <c r="O89" s="3" t="s">
        <v>146</v>
      </c>
      <c r="P89" s="3" t="s">
        <v>102</v>
      </c>
      <c r="Q89" s="7" t="s">
        <v>157</v>
      </c>
      <c r="R89" s="34"/>
      <c r="S89" s="8">
        <v>530801</v>
      </c>
      <c r="T89" s="59">
        <v>18208.97</v>
      </c>
      <c r="U89" s="59">
        <v>0</v>
      </c>
      <c r="V89" s="60">
        <v>0</v>
      </c>
      <c r="W89" s="60"/>
      <c r="X89" s="60"/>
      <c r="Y89" s="60"/>
      <c r="Z89" s="61">
        <v>18208.97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61">
        <v>0</v>
      </c>
      <c r="AG89" s="61">
        <v>0</v>
      </c>
      <c r="AH89" s="61">
        <v>0</v>
      </c>
      <c r="AI89" s="61">
        <v>0</v>
      </c>
      <c r="AJ89" s="61">
        <v>0</v>
      </c>
      <c r="AK89" s="61">
        <v>0</v>
      </c>
      <c r="AL89" s="61">
        <v>0</v>
      </c>
      <c r="AM89" s="61">
        <v>18208.97</v>
      </c>
      <c r="AN89" s="61">
        <v>0</v>
      </c>
      <c r="AO89" s="61">
        <v>0</v>
      </c>
      <c r="AP89" s="61">
        <v>0</v>
      </c>
      <c r="AQ89" s="61">
        <v>0</v>
      </c>
      <c r="AR89" s="61">
        <v>0</v>
      </c>
      <c r="AS89" s="61">
        <v>0</v>
      </c>
      <c r="AT89" s="61">
        <v>0</v>
      </c>
      <c r="AU89" s="61">
        <v>0</v>
      </c>
      <c r="AV89" s="61">
        <v>0</v>
      </c>
      <c r="AW89" s="61">
        <v>0</v>
      </c>
      <c r="AY89" s="89">
        <f>+AV89+AT89+AR89+AP89+AN89+AL89+AJ89+AH89+AF89+AD89+AB89+Z89</f>
        <v>18208.97</v>
      </c>
      <c r="AZ89" s="89">
        <f>+AW89+AU89+AS89+AQ89+AO89+AM89+AK89+AI89+AG89+AE89+AC89+AA89</f>
        <v>18208.97</v>
      </c>
      <c r="BA89" s="89">
        <f t="shared" si="1"/>
        <v>0</v>
      </c>
      <c r="BB89" s="89">
        <f>+AY89-T89</f>
        <v>0</v>
      </c>
    </row>
    <row r="90" spans="1:54" ht="72" x14ac:dyDescent="0.35">
      <c r="A90" s="6" t="s">
        <v>33</v>
      </c>
      <c r="B90" s="3" t="s">
        <v>554</v>
      </c>
      <c r="C90" s="3" t="s">
        <v>449</v>
      </c>
      <c r="D90" s="3" t="s">
        <v>450</v>
      </c>
      <c r="E90" s="3" t="s">
        <v>448</v>
      </c>
      <c r="F90" s="18">
        <v>1</v>
      </c>
      <c r="G90" s="6" t="s">
        <v>26</v>
      </c>
      <c r="H90" s="6" t="s">
        <v>34</v>
      </c>
      <c r="I90" s="3" t="s">
        <v>27</v>
      </c>
      <c r="J90" s="6" t="s">
        <v>39</v>
      </c>
      <c r="K90" s="22" t="s">
        <v>62</v>
      </c>
      <c r="L90" s="3" t="s">
        <v>88</v>
      </c>
      <c r="M90" s="3" t="s">
        <v>89</v>
      </c>
      <c r="N90" s="3" t="s">
        <v>86</v>
      </c>
      <c r="O90" s="3" t="s">
        <v>146</v>
      </c>
      <c r="P90" s="3" t="s">
        <v>103</v>
      </c>
      <c r="Q90" s="7" t="s">
        <v>157</v>
      </c>
      <c r="R90" s="10"/>
      <c r="S90" s="8">
        <v>530504</v>
      </c>
      <c r="T90" s="59">
        <v>5599.9</v>
      </c>
      <c r="U90" s="59">
        <v>0</v>
      </c>
      <c r="V90" s="60">
        <v>0</v>
      </c>
      <c r="W90" s="60"/>
      <c r="X90" s="60"/>
      <c r="Y90" s="60"/>
      <c r="Z90" s="61">
        <v>5599.9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61">
        <v>0</v>
      </c>
      <c r="AG90" s="61">
        <v>0</v>
      </c>
      <c r="AH90" s="61">
        <v>0</v>
      </c>
      <c r="AI90" s="61">
        <v>5599.9</v>
      </c>
      <c r="AJ90" s="61">
        <v>0</v>
      </c>
      <c r="AK90" s="61">
        <v>0</v>
      </c>
      <c r="AL90" s="61">
        <v>0</v>
      </c>
      <c r="AM90" s="61">
        <v>0</v>
      </c>
      <c r="AN90" s="61">
        <v>0</v>
      </c>
      <c r="AO90" s="61">
        <v>0</v>
      </c>
      <c r="AP90" s="61">
        <v>0</v>
      </c>
      <c r="AQ90" s="61">
        <v>0</v>
      </c>
      <c r="AR90" s="61">
        <v>0</v>
      </c>
      <c r="AS90" s="61">
        <v>0</v>
      </c>
      <c r="AT90" s="61">
        <v>0</v>
      </c>
      <c r="AU90" s="61">
        <v>0</v>
      </c>
      <c r="AV90" s="61">
        <v>0</v>
      </c>
      <c r="AW90" s="61">
        <v>0</v>
      </c>
      <c r="AY90" s="89">
        <f>+AV90+AT90+AR90+AP90+AN90+AL90+AJ90+AH90+AF90+AD90+AB90+Z90</f>
        <v>5599.9</v>
      </c>
      <c r="AZ90" s="89">
        <f>+AW90+AU90+AS90+AQ90+AO90+AM90+AK90+AI90+AG90+AE90+AC90+AA90</f>
        <v>5599.9</v>
      </c>
      <c r="BA90" s="89">
        <f t="shared" si="1"/>
        <v>0</v>
      </c>
      <c r="BB90" s="89">
        <f>+AY90-T90</f>
        <v>0</v>
      </c>
    </row>
    <row r="91" spans="1:54" ht="72" x14ac:dyDescent="0.35">
      <c r="A91" s="6" t="s">
        <v>33</v>
      </c>
      <c r="B91" s="3" t="s">
        <v>554</v>
      </c>
      <c r="C91" s="3" t="s">
        <v>449</v>
      </c>
      <c r="D91" s="3" t="s">
        <v>450</v>
      </c>
      <c r="E91" s="3" t="s">
        <v>448</v>
      </c>
      <c r="F91" s="18">
        <v>1</v>
      </c>
      <c r="G91" s="6" t="s">
        <v>26</v>
      </c>
      <c r="H91" s="6" t="s">
        <v>34</v>
      </c>
      <c r="I91" s="3" t="s">
        <v>27</v>
      </c>
      <c r="J91" s="6" t="s">
        <v>478</v>
      </c>
      <c r="K91" s="22" t="s">
        <v>62</v>
      </c>
      <c r="L91" s="3" t="s">
        <v>88</v>
      </c>
      <c r="M91" s="3" t="s">
        <v>89</v>
      </c>
      <c r="N91" s="3" t="s">
        <v>86</v>
      </c>
      <c r="O91" s="3" t="s">
        <v>146</v>
      </c>
      <c r="P91" s="3" t="s">
        <v>104</v>
      </c>
      <c r="Q91" s="7" t="s">
        <v>157</v>
      </c>
      <c r="R91" s="10"/>
      <c r="S91" s="8">
        <v>530504</v>
      </c>
      <c r="T91" s="59">
        <v>3999.02</v>
      </c>
      <c r="U91" s="59">
        <v>0</v>
      </c>
      <c r="V91" s="60">
        <v>0</v>
      </c>
      <c r="W91" s="60"/>
      <c r="X91" s="60"/>
      <c r="Y91" s="60"/>
      <c r="Z91" s="61">
        <v>3999.02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  <c r="AG91" s="61">
        <v>0</v>
      </c>
      <c r="AH91" s="61">
        <v>0</v>
      </c>
      <c r="AI91" s="61">
        <v>3999.02</v>
      </c>
      <c r="AJ91" s="61">
        <v>0</v>
      </c>
      <c r="AK91" s="61">
        <v>0</v>
      </c>
      <c r="AL91" s="61">
        <v>0</v>
      </c>
      <c r="AM91" s="61">
        <v>0</v>
      </c>
      <c r="AN91" s="61">
        <v>0</v>
      </c>
      <c r="AO91" s="61">
        <v>0</v>
      </c>
      <c r="AP91" s="61">
        <v>0</v>
      </c>
      <c r="AQ91" s="61">
        <v>0</v>
      </c>
      <c r="AR91" s="61">
        <v>0</v>
      </c>
      <c r="AS91" s="61">
        <v>0</v>
      </c>
      <c r="AT91" s="61">
        <v>0</v>
      </c>
      <c r="AU91" s="61">
        <v>0</v>
      </c>
      <c r="AV91" s="61">
        <v>0</v>
      </c>
      <c r="AW91" s="61">
        <v>0</v>
      </c>
      <c r="AY91" s="89">
        <f>+AV91+AT91+AR91+AP91+AN91+AL91+AJ91+AH91+AF91+AD91+AB91+Z91</f>
        <v>3999.02</v>
      </c>
      <c r="AZ91" s="89">
        <f>+AW91+AU91+AS91+AQ91+AO91+AM91+AK91+AI91+AG91+AE91+AC91+AA91</f>
        <v>3999.02</v>
      </c>
      <c r="BA91" s="89">
        <f t="shared" si="1"/>
        <v>0</v>
      </c>
      <c r="BB91" s="89">
        <f>+AY91-T91</f>
        <v>0</v>
      </c>
    </row>
    <row r="92" spans="1:54" ht="72" x14ac:dyDescent="0.35">
      <c r="A92" s="6" t="s">
        <v>33</v>
      </c>
      <c r="B92" s="3" t="s">
        <v>554</v>
      </c>
      <c r="C92" s="3" t="s">
        <v>449</v>
      </c>
      <c r="D92" s="3" t="s">
        <v>450</v>
      </c>
      <c r="E92" s="3" t="s">
        <v>448</v>
      </c>
      <c r="F92" s="18">
        <v>1</v>
      </c>
      <c r="G92" s="6" t="s">
        <v>26</v>
      </c>
      <c r="H92" s="6" t="s">
        <v>34</v>
      </c>
      <c r="I92" s="3" t="s">
        <v>27</v>
      </c>
      <c r="J92" s="6" t="s">
        <v>490</v>
      </c>
      <c r="K92" s="22" t="s">
        <v>62</v>
      </c>
      <c r="L92" s="3" t="s">
        <v>88</v>
      </c>
      <c r="M92" s="3" t="s">
        <v>89</v>
      </c>
      <c r="N92" s="3" t="s">
        <v>86</v>
      </c>
      <c r="O92" s="3" t="s">
        <v>146</v>
      </c>
      <c r="P92" s="3" t="s">
        <v>105</v>
      </c>
      <c r="Q92" s="7" t="s">
        <v>157</v>
      </c>
      <c r="R92" s="10"/>
      <c r="S92" s="8">
        <v>530209</v>
      </c>
      <c r="T92" s="59">
        <v>10076.870000000001</v>
      </c>
      <c r="U92" s="59">
        <v>0</v>
      </c>
      <c r="V92" s="60">
        <v>0</v>
      </c>
      <c r="W92" s="60"/>
      <c r="X92" s="60"/>
      <c r="Y92" s="60"/>
      <c r="Z92" s="61">
        <v>10076.870000000001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61">
        <v>0</v>
      </c>
      <c r="AG92" s="61">
        <v>0</v>
      </c>
      <c r="AH92" s="61">
        <v>0</v>
      </c>
      <c r="AI92" s="61">
        <v>0</v>
      </c>
      <c r="AJ92" s="61">
        <v>0</v>
      </c>
      <c r="AK92" s="61">
        <v>0</v>
      </c>
      <c r="AL92" s="61">
        <v>0</v>
      </c>
      <c r="AM92" s="61">
        <v>0</v>
      </c>
      <c r="AN92" s="61">
        <v>0</v>
      </c>
      <c r="AO92" s="61">
        <v>0</v>
      </c>
      <c r="AP92" s="61">
        <v>0</v>
      </c>
      <c r="AQ92" s="61">
        <v>0</v>
      </c>
      <c r="AR92" s="61">
        <v>0</v>
      </c>
      <c r="AS92" s="61">
        <v>0</v>
      </c>
      <c r="AT92" s="61">
        <v>0</v>
      </c>
      <c r="AU92" s="61">
        <v>0</v>
      </c>
      <c r="AV92" s="61">
        <v>0</v>
      </c>
      <c r="AW92" s="61">
        <v>10076.870000000001</v>
      </c>
      <c r="AY92" s="89">
        <f>+AV92+AT92+AR92+AP92+AN92+AL92+AJ92+AH92+AF92+AD92+AB92+Z92</f>
        <v>10076.870000000001</v>
      </c>
      <c r="AZ92" s="89">
        <f>+AW92+AU92+AS92+AQ92+AO92+AM92+AK92+AI92+AG92+AE92+AC92+AA92</f>
        <v>10076.870000000001</v>
      </c>
      <c r="BA92" s="89">
        <f t="shared" si="1"/>
        <v>0</v>
      </c>
      <c r="BB92" s="89">
        <f>+AY92-T92</f>
        <v>0</v>
      </c>
    </row>
    <row r="93" spans="1:54" ht="72" x14ac:dyDescent="0.35">
      <c r="A93" s="6" t="s">
        <v>33</v>
      </c>
      <c r="B93" s="3" t="s">
        <v>554</v>
      </c>
      <c r="C93" s="3" t="s">
        <v>451</v>
      </c>
      <c r="D93" s="3" t="s">
        <v>450</v>
      </c>
      <c r="E93" s="3" t="s">
        <v>460</v>
      </c>
      <c r="F93" s="18">
        <v>0.8</v>
      </c>
      <c r="G93" s="6" t="s">
        <v>26</v>
      </c>
      <c r="H93" s="6" t="s">
        <v>461</v>
      </c>
      <c r="I93" s="3" t="s">
        <v>27</v>
      </c>
      <c r="J93" s="6" t="s">
        <v>754</v>
      </c>
      <c r="K93" s="22" t="s">
        <v>62</v>
      </c>
      <c r="L93" s="23" t="s">
        <v>88</v>
      </c>
      <c r="M93" s="22" t="s">
        <v>89</v>
      </c>
      <c r="N93" s="22" t="s">
        <v>90</v>
      </c>
      <c r="O93" s="22" t="s">
        <v>91</v>
      </c>
      <c r="P93" s="19" t="s">
        <v>124</v>
      </c>
      <c r="Q93" s="7" t="s">
        <v>157</v>
      </c>
      <c r="R93" s="10"/>
      <c r="S93" s="8">
        <v>840104</v>
      </c>
      <c r="T93" s="59">
        <v>19154.86</v>
      </c>
      <c r="U93" s="59">
        <v>0</v>
      </c>
      <c r="V93" s="60">
        <v>0</v>
      </c>
      <c r="W93" s="60"/>
      <c r="X93" s="60"/>
      <c r="Y93" s="60"/>
      <c r="Z93" s="61">
        <v>19154.86</v>
      </c>
      <c r="AA93" s="61">
        <v>0</v>
      </c>
      <c r="AB93" s="61">
        <v>0</v>
      </c>
      <c r="AC93" s="61">
        <v>0</v>
      </c>
      <c r="AD93" s="61">
        <v>0</v>
      </c>
      <c r="AE93" s="61">
        <v>19154.86</v>
      </c>
      <c r="AF93" s="61">
        <v>0</v>
      </c>
      <c r="AG93" s="61">
        <v>0</v>
      </c>
      <c r="AH93" s="61">
        <v>0</v>
      </c>
      <c r="AI93" s="61">
        <v>0</v>
      </c>
      <c r="AJ93" s="61">
        <v>0</v>
      </c>
      <c r="AK93" s="61">
        <v>0</v>
      </c>
      <c r="AL93" s="61">
        <v>0</v>
      </c>
      <c r="AM93" s="61">
        <v>0</v>
      </c>
      <c r="AN93" s="61">
        <v>0</v>
      </c>
      <c r="AO93" s="61">
        <v>0</v>
      </c>
      <c r="AP93" s="61">
        <v>0</v>
      </c>
      <c r="AQ93" s="61">
        <v>0</v>
      </c>
      <c r="AR93" s="61">
        <v>0</v>
      </c>
      <c r="AS93" s="61">
        <v>0</v>
      </c>
      <c r="AT93" s="61">
        <v>0</v>
      </c>
      <c r="AU93" s="61">
        <v>0</v>
      </c>
      <c r="AV93" s="61">
        <v>0</v>
      </c>
      <c r="AW93" s="61">
        <v>0</v>
      </c>
      <c r="AY93" s="89">
        <f>+AV93+AT93+AR93+AP93+AN93+AL93+AJ93+AH93+AF93+AD93+AB93+Z93</f>
        <v>19154.86</v>
      </c>
      <c r="AZ93" s="89">
        <f>+AW93+AU93+AS93+AQ93+AO93+AM93+AK93+AI93+AG93+AE93+AC93+AA93</f>
        <v>19154.86</v>
      </c>
      <c r="BA93" s="89">
        <f t="shared" si="1"/>
        <v>0</v>
      </c>
      <c r="BB93" s="89">
        <f>+AY93-T93</f>
        <v>0</v>
      </c>
    </row>
    <row r="94" spans="1:54" ht="72" x14ac:dyDescent="0.35">
      <c r="A94" s="6" t="s">
        <v>33</v>
      </c>
      <c r="B94" s="3" t="s">
        <v>554</v>
      </c>
      <c r="C94" s="3" t="s">
        <v>449</v>
      </c>
      <c r="D94" s="3" t="s">
        <v>450</v>
      </c>
      <c r="E94" s="3" t="s">
        <v>448</v>
      </c>
      <c r="F94" s="18">
        <v>1</v>
      </c>
      <c r="G94" s="6" t="s">
        <v>26</v>
      </c>
      <c r="H94" s="6" t="s">
        <v>34</v>
      </c>
      <c r="I94" s="3" t="s">
        <v>27</v>
      </c>
      <c r="J94" s="6" t="s">
        <v>46</v>
      </c>
      <c r="K94" s="22" t="s">
        <v>62</v>
      </c>
      <c r="L94" s="3" t="s">
        <v>88</v>
      </c>
      <c r="M94" s="3" t="s">
        <v>89</v>
      </c>
      <c r="N94" s="3" t="s">
        <v>86</v>
      </c>
      <c r="O94" s="3" t="s">
        <v>146</v>
      </c>
      <c r="P94" s="3" t="s">
        <v>106</v>
      </c>
      <c r="Q94" s="7" t="s">
        <v>157</v>
      </c>
      <c r="R94" s="10"/>
      <c r="S94" s="8">
        <v>530404</v>
      </c>
      <c r="T94" s="59">
        <v>1254.4000000000001</v>
      </c>
      <c r="U94" s="59">
        <v>0</v>
      </c>
      <c r="V94" s="60">
        <v>0</v>
      </c>
      <c r="W94" s="60"/>
      <c r="X94" s="60"/>
      <c r="Y94" s="60"/>
      <c r="Z94" s="61">
        <v>1254.4000000000001</v>
      </c>
      <c r="AA94" s="61">
        <v>0</v>
      </c>
      <c r="AB94" s="61">
        <v>0</v>
      </c>
      <c r="AC94" s="61">
        <v>0</v>
      </c>
      <c r="AD94" s="61">
        <v>0</v>
      </c>
      <c r="AE94" s="61">
        <v>0</v>
      </c>
      <c r="AF94" s="61">
        <v>0</v>
      </c>
      <c r="AG94" s="61">
        <v>0</v>
      </c>
      <c r="AH94" s="61">
        <v>0</v>
      </c>
      <c r="AI94" s="61">
        <v>1254.4000000000001</v>
      </c>
      <c r="AJ94" s="61">
        <v>0</v>
      </c>
      <c r="AK94" s="61">
        <v>0</v>
      </c>
      <c r="AL94" s="61">
        <v>0</v>
      </c>
      <c r="AM94" s="61">
        <v>0</v>
      </c>
      <c r="AN94" s="61">
        <v>0</v>
      </c>
      <c r="AO94" s="61">
        <v>0</v>
      </c>
      <c r="AP94" s="61">
        <v>0</v>
      </c>
      <c r="AQ94" s="61">
        <v>0</v>
      </c>
      <c r="AR94" s="61">
        <v>0</v>
      </c>
      <c r="AS94" s="61">
        <v>0</v>
      </c>
      <c r="AT94" s="61">
        <v>0</v>
      </c>
      <c r="AU94" s="61">
        <v>0</v>
      </c>
      <c r="AV94" s="61">
        <v>0</v>
      </c>
      <c r="AW94" s="61">
        <v>0</v>
      </c>
      <c r="AY94" s="89">
        <f>+AV94+AT94+AR94+AP94+AN94+AL94+AJ94+AH94+AF94+AD94+AB94+Z94</f>
        <v>1254.4000000000001</v>
      </c>
      <c r="AZ94" s="89">
        <f>+AW94+AU94+AS94+AQ94+AO94+AM94+AK94+AI94+AG94+AE94+AC94+AA94</f>
        <v>1254.4000000000001</v>
      </c>
      <c r="BA94" s="89">
        <f t="shared" si="1"/>
        <v>0</v>
      </c>
      <c r="BB94" s="89">
        <f>+AY94-T94</f>
        <v>0</v>
      </c>
    </row>
    <row r="95" spans="1:54" ht="72" x14ac:dyDescent="0.35">
      <c r="A95" s="6" t="s">
        <v>33</v>
      </c>
      <c r="B95" s="3" t="s">
        <v>554</v>
      </c>
      <c r="C95" s="3" t="s">
        <v>449</v>
      </c>
      <c r="D95" s="3" t="s">
        <v>450</v>
      </c>
      <c r="E95" s="3" t="s">
        <v>448</v>
      </c>
      <c r="F95" s="18">
        <v>1</v>
      </c>
      <c r="G95" s="6" t="s">
        <v>26</v>
      </c>
      <c r="H95" s="6" t="s">
        <v>34</v>
      </c>
      <c r="I95" s="3" t="s">
        <v>27</v>
      </c>
      <c r="J95" s="6" t="s">
        <v>491</v>
      </c>
      <c r="K95" s="22" t="s">
        <v>62</v>
      </c>
      <c r="L95" s="3" t="s">
        <v>88</v>
      </c>
      <c r="M95" s="3" t="s">
        <v>89</v>
      </c>
      <c r="N95" s="3" t="s">
        <v>86</v>
      </c>
      <c r="O95" s="3" t="s">
        <v>146</v>
      </c>
      <c r="P95" s="3" t="s">
        <v>107</v>
      </c>
      <c r="Q95" s="7" t="s">
        <v>157</v>
      </c>
      <c r="R95" s="10"/>
      <c r="S95" s="8">
        <v>530404</v>
      </c>
      <c r="T95" s="59">
        <v>2131.16</v>
      </c>
      <c r="U95" s="59">
        <v>0</v>
      </c>
      <c r="V95" s="60">
        <v>0</v>
      </c>
      <c r="W95" s="60"/>
      <c r="X95" s="60"/>
      <c r="Y95" s="60"/>
      <c r="Z95" s="61">
        <v>2131.16</v>
      </c>
      <c r="AA95" s="61">
        <v>0</v>
      </c>
      <c r="AB95" s="61">
        <v>0</v>
      </c>
      <c r="AC95" s="61">
        <v>0</v>
      </c>
      <c r="AD95" s="61">
        <v>0</v>
      </c>
      <c r="AE95" s="61">
        <v>0</v>
      </c>
      <c r="AF95" s="61">
        <v>0</v>
      </c>
      <c r="AG95" s="61">
        <v>0</v>
      </c>
      <c r="AH95" s="61">
        <v>0</v>
      </c>
      <c r="AI95" s="61">
        <v>2131.16</v>
      </c>
      <c r="AJ95" s="61">
        <v>0</v>
      </c>
      <c r="AK95" s="61">
        <v>0</v>
      </c>
      <c r="AL95" s="61">
        <v>0</v>
      </c>
      <c r="AM95" s="61">
        <v>0</v>
      </c>
      <c r="AN95" s="61">
        <v>0</v>
      </c>
      <c r="AO95" s="61">
        <v>0</v>
      </c>
      <c r="AP95" s="61">
        <v>0</v>
      </c>
      <c r="AQ95" s="61">
        <v>0</v>
      </c>
      <c r="AR95" s="61">
        <v>0</v>
      </c>
      <c r="AS95" s="61">
        <v>0</v>
      </c>
      <c r="AT95" s="61">
        <v>0</v>
      </c>
      <c r="AU95" s="61">
        <v>0</v>
      </c>
      <c r="AV95" s="61">
        <v>0</v>
      </c>
      <c r="AW95" s="61">
        <v>0</v>
      </c>
      <c r="AY95" s="89">
        <f>+AV95+AT95+AR95+AP95+AN95+AL95+AJ95+AH95+AF95+AD95+AB95+Z95</f>
        <v>2131.16</v>
      </c>
      <c r="AZ95" s="89">
        <f>+AW95+AU95+AS95+AQ95+AO95+AM95+AK95+AI95+AG95+AE95+AC95+AA95</f>
        <v>2131.16</v>
      </c>
      <c r="BA95" s="89">
        <f t="shared" si="1"/>
        <v>0</v>
      </c>
      <c r="BB95" s="89">
        <f>+AY95-T95</f>
        <v>0</v>
      </c>
    </row>
    <row r="96" spans="1:54" ht="72" x14ac:dyDescent="0.35">
      <c r="A96" s="6" t="s">
        <v>33</v>
      </c>
      <c r="B96" s="3" t="s">
        <v>554</v>
      </c>
      <c r="C96" s="3" t="s">
        <v>449</v>
      </c>
      <c r="D96" s="3" t="s">
        <v>450</v>
      </c>
      <c r="E96" s="3" t="s">
        <v>448</v>
      </c>
      <c r="F96" s="18">
        <v>1</v>
      </c>
      <c r="G96" s="6" t="s">
        <v>26</v>
      </c>
      <c r="H96" s="6" t="s">
        <v>34</v>
      </c>
      <c r="I96" s="3" t="s">
        <v>27</v>
      </c>
      <c r="J96" s="6" t="s">
        <v>767</v>
      </c>
      <c r="K96" s="22" t="s">
        <v>62</v>
      </c>
      <c r="L96" s="3" t="s">
        <v>88</v>
      </c>
      <c r="M96" s="3" t="s">
        <v>89</v>
      </c>
      <c r="N96" s="3" t="s">
        <v>86</v>
      </c>
      <c r="O96" s="3" t="s">
        <v>146</v>
      </c>
      <c r="P96" s="3" t="s">
        <v>108</v>
      </c>
      <c r="Q96" s="7" t="s">
        <v>157</v>
      </c>
      <c r="R96" s="10"/>
      <c r="S96" s="8">
        <v>530404</v>
      </c>
      <c r="T96" s="59">
        <v>4516</v>
      </c>
      <c r="U96" s="59">
        <v>0</v>
      </c>
      <c r="V96" s="60">
        <v>0</v>
      </c>
      <c r="W96" s="60"/>
      <c r="X96" s="60"/>
      <c r="Y96" s="60"/>
      <c r="Z96" s="61">
        <v>4516</v>
      </c>
      <c r="AA96" s="61">
        <v>0</v>
      </c>
      <c r="AB96" s="61">
        <v>0</v>
      </c>
      <c r="AC96" s="61">
        <v>0</v>
      </c>
      <c r="AD96" s="61">
        <v>0</v>
      </c>
      <c r="AE96" s="61">
        <v>0</v>
      </c>
      <c r="AF96" s="61">
        <v>0</v>
      </c>
      <c r="AG96" s="61">
        <v>0</v>
      </c>
      <c r="AH96" s="61">
        <v>0</v>
      </c>
      <c r="AI96" s="61">
        <v>4516</v>
      </c>
      <c r="AJ96" s="61">
        <v>0</v>
      </c>
      <c r="AK96" s="61">
        <v>0</v>
      </c>
      <c r="AL96" s="61">
        <v>0</v>
      </c>
      <c r="AM96" s="61">
        <v>0</v>
      </c>
      <c r="AN96" s="61">
        <v>0</v>
      </c>
      <c r="AO96" s="61">
        <v>0</v>
      </c>
      <c r="AP96" s="61">
        <v>0</v>
      </c>
      <c r="AQ96" s="61">
        <v>0</v>
      </c>
      <c r="AR96" s="61">
        <v>0</v>
      </c>
      <c r="AS96" s="61">
        <v>0</v>
      </c>
      <c r="AT96" s="61">
        <v>0</v>
      </c>
      <c r="AU96" s="61">
        <v>0</v>
      </c>
      <c r="AV96" s="61">
        <v>0</v>
      </c>
      <c r="AW96" s="61">
        <v>0</v>
      </c>
      <c r="AY96" s="89">
        <f>+AV96+AT96+AR96+AP96+AN96+AL96+AJ96+AH96+AF96+AD96+AB96+Z96</f>
        <v>4516</v>
      </c>
      <c r="AZ96" s="89">
        <f>+AW96+AU96+AS96+AQ96+AO96+AM96+AK96+AI96+AG96+AE96+AC96+AA96</f>
        <v>4516</v>
      </c>
      <c r="BA96" s="89">
        <f t="shared" si="1"/>
        <v>0</v>
      </c>
      <c r="BB96" s="89">
        <f>+AY96-T96</f>
        <v>0</v>
      </c>
    </row>
    <row r="97" spans="1:54" ht="72" x14ac:dyDescent="0.35">
      <c r="A97" s="6" t="s">
        <v>33</v>
      </c>
      <c r="B97" s="3" t="s">
        <v>554</v>
      </c>
      <c r="C97" s="3" t="s">
        <v>449</v>
      </c>
      <c r="D97" s="3" t="s">
        <v>450</v>
      </c>
      <c r="E97" s="3" t="s">
        <v>448</v>
      </c>
      <c r="F97" s="18">
        <v>1</v>
      </c>
      <c r="G97" s="6" t="s">
        <v>26</v>
      </c>
      <c r="H97" s="6" t="s">
        <v>34</v>
      </c>
      <c r="I97" s="3" t="s">
        <v>27</v>
      </c>
      <c r="J97" s="6" t="s">
        <v>52</v>
      </c>
      <c r="K97" s="22" t="s">
        <v>62</v>
      </c>
      <c r="L97" s="3" t="s">
        <v>88</v>
      </c>
      <c r="M97" s="3" t="s">
        <v>89</v>
      </c>
      <c r="N97" s="3" t="s">
        <v>86</v>
      </c>
      <c r="O97" s="3" t="s">
        <v>146</v>
      </c>
      <c r="P97" s="3" t="s">
        <v>109</v>
      </c>
      <c r="Q97" s="7" t="s">
        <v>157</v>
      </c>
      <c r="R97" s="10"/>
      <c r="S97" s="8">
        <v>530803</v>
      </c>
      <c r="T97" s="59">
        <v>276189.83</v>
      </c>
      <c r="U97" s="59">
        <v>0</v>
      </c>
      <c r="V97" s="60">
        <v>0</v>
      </c>
      <c r="W97" s="60"/>
      <c r="X97" s="60"/>
      <c r="Y97" s="60"/>
      <c r="Z97" s="59">
        <v>276189.83</v>
      </c>
      <c r="AA97" s="61">
        <v>0</v>
      </c>
      <c r="AB97" s="61">
        <v>0</v>
      </c>
      <c r="AC97" s="61">
        <v>0</v>
      </c>
      <c r="AD97" s="61">
        <v>0</v>
      </c>
      <c r="AE97" s="61">
        <v>0</v>
      </c>
      <c r="AF97" s="61">
        <v>0</v>
      </c>
      <c r="AG97" s="61">
        <v>0</v>
      </c>
      <c r="AH97" s="61">
        <v>0</v>
      </c>
      <c r="AI97" s="59">
        <v>276189.83</v>
      </c>
      <c r="AJ97" s="61">
        <v>0</v>
      </c>
      <c r="AK97" s="61">
        <v>0</v>
      </c>
      <c r="AL97" s="61">
        <v>0</v>
      </c>
      <c r="AM97" s="61">
        <v>0</v>
      </c>
      <c r="AN97" s="61">
        <v>0</v>
      </c>
      <c r="AO97" s="61">
        <v>0</v>
      </c>
      <c r="AP97" s="61">
        <v>0</v>
      </c>
      <c r="AQ97" s="61">
        <v>0</v>
      </c>
      <c r="AR97" s="61">
        <v>0</v>
      </c>
      <c r="AS97" s="61">
        <v>0</v>
      </c>
      <c r="AT97" s="61">
        <v>0</v>
      </c>
      <c r="AU97" s="61">
        <v>0</v>
      </c>
      <c r="AV97" s="61">
        <v>0</v>
      </c>
      <c r="AW97" s="61">
        <v>0</v>
      </c>
      <c r="AY97" s="89">
        <f>+AV97+AT97+AR97+AP97+AN97+AL97+AJ97+AH97+AF97+AD97+AB97+Z97</f>
        <v>276189.83</v>
      </c>
      <c r="AZ97" s="89">
        <f>+AW97+AU97+AS97+AQ97+AO97+AM97+AK97+AI97+AG97+AE97+AC97+AA97</f>
        <v>276189.83</v>
      </c>
      <c r="BA97" s="89">
        <f t="shared" si="1"/>
        <v>0</v>
      </c>
      <c r="BB97" s="89">
        <f>+AY97-T97</f>
        <v>0</v>
      </c>
    </row>
    <row r="98" spans="1:54" ht="72" x14ac:dyDescent="0.35">
      <c r="A98" s="6" t="s">
        <v>33</v>
      </c>
      <c r="B98" s="3" t="s">
        <v>554</v>
      </c>
      <c r="C98" s="3" t="s">
        <v>449</v>
      </c>
      <c r="D98" s="3" t="s">
        <v>450</v>
      </c>
      <c r="E98" s="3" t="s">
        <v>448</v>
      </c>
      <c r="F98" s="18">
        <v>1</v>
      </c>
      <c r="G98" s="6" t="s">
        <v>26</v>
      </c>
      <c r="H98" s="6" t="s">
        <v>34</v>
      </c>
      <c r="I98" s="3" t="s">
        <v>27</v>
      </c>
      <c r="J98" s="6" t="s">
        <v>53</v>
      </c>
      <c r="K98" s="22" t="s">
        <v>62</v>
      </c>
      <c r="L98" s="3" t="s">
        <v>88</v>
      </c>
      <c r="M98" s="3" t="s">
        <v>89</v>
      </c>
      <c r="N98" s="3" t="s">
        <v>86</v>
      </c>
      <c r="O98" s="3" t="s">
        <v>146</v>
      </c>
      <c r="P98" s="3" t="s">
        <v>110</v>
      </c>
      <c r="Q98" s="7" t="s">
        <v>157</v>
      </c>
      <c r="R98" s="10"/>
      <c r="S98" s="8">
        <v>530803</v>
      </c>
      <c r="T98" s="59">
        <v>4000</v>
      </c>
      <c r="U98" s="59">
        <v>0</v>
      </c>
      <c r="V98" s="60">
        <v>0</v>
      </c>
      <c r="W98" s="60"/>
      <c r="X98" s="60"/>
      <c r="Y98" s="60"/>
      <c r="Z98" s="61">
        <v>4000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61">
        <v>0</v>
      </c>
      <c r="AH98" s="61">
        <v>0</v>
      </c>
      <c r="AI98" s="61">
        <v>0</v>
      </c>
      <c r="AJ98" s="61">
        <v>0</v>
      </c>
      <c r="AK98" s="61">
        <v>0</v>
      </c>
      <c r="AL98" s="61">
        <v>0</v>
      </c>
      <c r="AM98" s="61">
        <v>0</v>
      </c>
      <c r="AN98" s="61">
        <v>0</v>
      </c>
      <c r="AO98" s="61">
        <v>0</v>
      </c>
      <c r="AP98" s="61">
        <v>0</v>
      </c>
      <c r="AQ98" s="61">
        <v>0</v>
      </c>
      <c r="AR98" s="61">
        <v>0</v>
      </c>
      <c r="AS98" s="61">
        <v>0</v>
      </c>
      <c r="AT98" s="61">
        <v>0</v>
      </c>
      <c r="AU98" s="61">
        <v>0</v>
      </c>
      <c r="AV98" s="61">
        <v>0</v>
      </c>
      <c r="AW98" s="61">
        <v>4000</v>
      </c>
      <c r="AY98" s="89">
        <f>+AV98+AT98+AR98+AP98+AN98+AL98+AJ98+AH98+AF98+AD98+AB98+Z98</f>
        <v>4000</v>
      </c>
      <c r="AZ98" s="89">
        <f>+AW98+AU98+AS98+AQ98+AO98+AM98+AK98+AI98+AG98+AE98+AC98+AA98</f>
        <v>4000</v>
      </c>
      <c r="BA98" s="89">
        <f t="shared" si="1"/>
        <v>0</v>
      </c>
      <c r="BB98" s="89">
        <f>+AY98-T98</f>
        <v>0</v>
      </c>
    </row>
    <row r="99" spans="1:54" ht="72" x14ac:dyDescent="0.35">
      <c r="A99" s="6" t="s">
        <v>33</v>
      </c>
      <c r="B99" s="3" t="s">
        <v>554</v>
      </c>
      <c r="C99" s="3" t="s">
        <v>449</v>
      </c>
      <c r="D99" s="3" t="s">
        <v>450</v>
      </c>
      <c r="E99" s="3" t="s">
        <v>448</v>
      </c>
      <c r="F99" s="18">
        <v>1</v>
      </c>
      <c r="G99" s="6" t="s">
        <v>26</v>
      </c>
      <c r="H99" s="6" t="s">
        <v>34</v>
      </c>
      <c r="I99" s="3" t="s">
        <v>27</v>
      </c>
      <c r="J99" s="6" t="s">
        <v>473</v>
      </c>
      <c r="K99" s="22" t="s">
        <v>62</v>
      </c>
      <c r="L99" s="3" t="s">
        <v>88</v>
      </c>
      <c r="M99" s="3" t="s">
        <v>89</v>
      </c>
      <c r="N99" s="3" t="s">
        <v>86</v>
      </c>
      <c r="O99" s="3" t="s">
        <v>146</v>
      </c>
      <c r="P99" s="3" t="s">
        <v>111</v>
      </c>
      <c r="Q99" s="7" t="s">
        <v>157</v>
      </c>
      <c r="R99" s="10"/>
      <c r="S99" s="8">
        <v>530803</v>
      </c>
      <c r="T99" s="59">
        <v>4600</v>
      </c>
      <c r="U99" s="59">
        <v>0</v>
      </c>
      <c r="V99" s="60">
        <v>0</v>
      </c>
      <c r="W99" s="60"/>
      <c r="X99" s="60"/>
      <c r="Y99" s="60"/>
      <c r="Z99" s="61">
        <v>4600</v>
      </c>
      <c r="AA99" s="61">
        <v>0</v>
      </c>
      <c r="AB99" s="61">
        <v>0</v>
      </c>
      <c r="AC99" s="61">
        <v>0</v>
      </c>
      <c r="AD99" s="61">
        <v>0</v>
      </c>
      <c r="AE99" s="61">
        <v>0</v>
      </c>
      <c r="AF99" s="61">
        <v>0</v>
      </c>
      <c r="AG99" s="61">
        <v>0</v>
      </c>
      <c r="AH99" s="61">
        <v>0</v>
      </c>
      <c r="AI99" s="61">
        <v>4600</v>
      </c>
      <c r="AJ99" s="61">
        <v>0</v>
      </c>
      <c r="AK99" s="61">
        <v>0</v>
      </c>
      <c r="AL99" s="61">
        <v>0</v>
      </c>
      <c r="AM99" s="61">
        <v>0</v>
      </c>
      <c r="AN99" s="61">
        <v>0</v>
      </c>
      <c r="AO99" s="61">
        <v>0</v>
      </c>
      <c r="AP99" s="61">
        <v>0</v>
      </c>
      <c r="AQ99" s="61">
        <v>0</v>
      </c>
      <c r="AR99" s="61">
        <v>0</v>
      </c>
      <c r="AS99" s="61">
        <v>0</v>
      </c>
      <c r="AT99" s="61">
        <v>0</v>
      </c>
      <c r="AU99" s="61">
        <v>0</v>
      </c>
      <c r="AV99" s="61">
        <v>0</v>
      </c>
      <c r="AW99" s="61">
        <v>0</v>
      </c>
      <c r="AY99" s="89">
        <f>+AV99+AT99+AR99+AP99+AN99+AL99+AJ99+AH99+AF99+AD99+AB99+Z99</f>
        <v>4600</v>
      </c>
      <c r="AZ99" s="89">
        <f>+AW99+AU99+AS99+AQ99+AO99+AM99+AK99+AI99+AG99+AE99+AC99+AA99</f>
        <v>4600</v>
      </c>
      <c r="BA99" s="89">
        <f t="shared" si="1"/>
        <v>0</v>
      </c>
      <c r="BB99" s="89">
        <f>+AY99-T99</f>
        <v>0</v>
      </c>
    </row>
    <row r="100" spans="1:54" ht="72" x14ac:dyDescent="0.35">
      <c r="A100" s="6" t="s">
        <v>33</v>
      </c>
      <c r="B100" s="3" t="s">
        <v>554</v>
      </c>
      <c r="C100" s="3" t="s">
        <v>451</v>
      </c>
      <c r="D100" s="3" t="s">
        <v>450</v>
      </c>
      <c r="E100" s="3" t="s">
        <v>460</v>
      </c>
      <c r="F100" s="18">
        <v>0.8</v>
      </c>
      <c r="G100" s="6" t="s">
        <v>26</v>
      </c>
      <c r="H100" s="6" t="s">
        <v>461</v>
      </c>
      <c r="I100" s="3" t="s">
        <v>27</v>
      </c>
      <c r="J100" s="6" t="s">
        <v>492</v>
      </c>
      <c r="K100" s="22" t="s">
        <v>62</v>
      </c>
      <c r="L100" s="23" t="s">
        <v>88</v>
      </c>
      <c r="M100" s="22" t="s">
        <v>89</v>
      </c>
      <c r="N100" s="22" t="s">
        <v>90</v>
      </c>
      <c r="O100" s="22" t="s">
        <v>91</v>
      </c>
      <c r="P100" s="19" t="s">
        <v>125</v>
      </c>
      <c r="Q100" s="7" t="s">
        <v>157</v>
      </c>
      <c r="R100" s="8">
        <v>3533100110</v>
      </c>
      <c r="S100" s="8">
        <v>530209</v>
      </c>
      <c r="T100" s="59">
        <v>11564</v>
      </c>
      <c r="U100" s="59">
        <v>8260</v>
      </c>
      <c r="V100" s="60"/>
      <c r="W100" s="60"/>
      <c r="X100" s="60"/>
      <c r="Y100" s="60"/>
      <c r="Z100" s="61">
        <v>0</v>
      </c>
      <c r="AA100" s="61">
        <v>0</v>
      </c>
      <c r="AB100" s="61">
        <v>0</v>
      </c>
      <c r="AC100" s="61">
        <v>0</v>
      </c>
      <c r="AD100" s="61">
        <v>0</v>
      </c>
      <c r="AE100" s="61">
        <v>0</v>
      </c>
      <c r="AF100" s="61">
        <v>11564</v>
      </c>
      <c r="AG100" s="61">
        <v>0</v>
      </c>
      <c r="AH100" s="88">
        <v>0</v>
      </c>
      <c r="AI100" s="61">
        <v>0</v>
      </c>
      <c r="AJ100" s="61">
        <v>0</v>
      </c>
      <c r="AK100" s="61">
        <v>0</v>
      </c>
      <c r="AL100" s="61">
        <v>0</v>
      </c>
      <c r="AM100" s="61">
        <v>0</v>
      </c>
      <c r="AN100" s="61">
        <v>0</v>
      </c>
      <c r="AO100" s="88">
        <v>0</v>
      </c>
      <c r="AP100" s="61">
        <v>0</v>
      </c>
      <c r="AQ100" s="61">
        <v>0</v>
      </c>
      <c r="AR100" s="61">
        <v>0</v>
      </c>
      <c r="AS100" s="61">
        <v>0</v>
      </c>
      <c r="AT100" s="61">
        <v>0</v>
      </c>
      <c r="AU100" s="61">
        <v>0</v>
      </c>
      <c r="AV100" s="61">
        <v>0</v>
      </c>
      <c r="AW100" s="61">
        <v>11564</v>
      </c>
      <c r="AY100" s="89">
        <f>+AV100+AT100+AR100+AP100+AN100+AL100+AJ100+AH100+AF100+AD100+AB100+Z100</f>
        <v>11564</v>
      </c>
      <c r="AZ100" s="89">
        <f>+AW100+AU100+AS100+AQ100+AO100+AM100+AK100+AI100+AG100+AE100+AC100+AA100</f>
        <v>11564</v>
      </c>
      <c r="BA100" s="89">
        <f t="shared" si="1"/>
        <v>0</v>
      </c>
      <c r="BB100" s="89">
        <f>+AY100-T100</f>
        <v>0</v>
      </c>
    </row>
    <row r="101" spans="1:54" ht="72" x14ac:dyDescent="0.35">
      <c r="A101" s="6" t="s">
        <v>33</v>
      </c>
      <c r="B101" s="3" t="s">
        <v>554</v>
      </c>
      <c r="C101" s="3" t="s">
        <v>451</v>
      </c>
      <c r="D101" s="3" t="s">
        <v>450</v>
      </c>
      <c r="E101" s="3" t="s">
        <v>460</v>
      </c>
      <c r="F101" s="18">
        <v>0.8</v>
      </c>
      <c r="G101" s="6" t="s">
        <v>26</v>
      </c>
      <c r="H101" s="6" t="s">
        <v>461</v>
      </c>
      <c r="I101" s="3" t="s">
        <v>27</v>
      </c>
      <c r="J101" s="6" t="s">
        <v>493</v>
      </c>
      <c r="K101" s="22" t="s">
        <v>62</v>
      </c>
      <c r="L101" s="23" t="s">
        <v>88</v>
      </c>
      <c r="M101" s="22" t="s">
        <v>89</v>
      </c>
      <c r="N101" s="22" t="s">
        <v>90</v>
      </c>
      <c r="O101" s="22" t="s">
        <v>91</v>
      </c>
      <c r="P101" s="19" t="s">
        <v>126</v>
      </c>
      <c r="Q101" s="7" t="s">
        <v>157</v>
      </c>
      <c r="R101" s="8">
        <v>891211012</v>
      </c>
      <c r="S101" s="8">
        <v>530204</v>
      </c>
      <c r="T101" s="59">
        <v>20000</v>
      </c>
      <c r="U101" s="59"/>
      <c r="V101" s="60"/>
      <c r="W101" s="60"/>
      <c r="X101" s="60"/>
      <c r="Y101" s="60"/>
      <c r="Z101" s="61">
        <v>0</v>
      </c>
      <c r="AA101" s="61">
        <v>0</v>
      </c>
      <c r="AB101" s="61">
        <v>0</v>
      </c>
      <c r="AC101" s="61">
        <v>0</v>
      </c>
      <c r="AD101" s="61">
        <v>20000</v>
      </c>
      <c r="AE101" s="61">
        <v>0</v>
      </c>
      <c r="AF101" s="61">
        <v>0</v>
      </c>
      <c r="AG101" s="61">
        <v>0</v>
      </c>
      <c r="AH101" s="61">
        <v>0</v>
      </c>
      <c r="AI101" s="61">
        <v>0</v>
      </c>
      <c r="AJ101" s="61">
        <v>0</v>
      </c>
      <c r="AK101" s="61">
        <v>0</v>
      </c>
      <c r="AL101" s="61">
        <v>0</v>
      </c>
      <c r="AM101" s="61">
        <v>0</v>
      </c>
      <c r="AN101" s="61">
        <v>0</v>
      </c>
      <c r="AO101" s="61">
        <v>0</v>
      </c>
      <c r="AP101" s="61">
        <v>0</v>
      </c>
      <c r="AQ101" s="61">
        <v>0</v>
      </c>
      <c r="AR101" s="61">
        <v>0</v>
      </c>
      <c r="AS101" s="61">
        <v>0</v>
      </c>
      <c r="AT101" s="61">
        <v>0</v>
      </c>
      <c r="AU101" s="61">
        <v>0</v>
      </c>
      <c r="AV101" s="61">
        <v>0</v>
      </c>
      <c r="AW101" s="61">
        <v>20000</v>
      </c>
      <c r="AY101" s="89">
        <f>+AV101+AT101+AR101+AP101+AN101+AL101+AJ101+AH101+AF101+AD101+AB101+Z101</f>
        <v>20000</v>
      </c>
      <c r="AZ101" s="89">
        <f>+AW101+AU101+AS101+AQ101+AO101+AM101+AK101+AI101+AG101+AE101+AC101+AA101</f>
        <v>20000</v>
      </c>
      <c r="BA101" s="89">
        <f t="shared" si="1"/>
        <v>0</v>
      </c>
      <c r="BB101" s="89">
        <f>+AY101-T101</f>
        <v>0</v>
      </c>
    </row>
    <row r="102" spans="1:54" s="32" customFormat="1" ht="72" x14ac:dyDescent="0.35">
      <c r="A102" s="6" t="s">
        <v>33</v>
      </c>
      <c r="B102" s="3" t="s">
        <v>554</v>
      </c>
      <c r="C102" s="3" t="s">
        <v>451</v>
      </c>
      <c r="D102" s="3" t="s">
        <v>450</v>
      </c>
      <c r="E102" s="3" t="s">
        <v>460</v>
      </c>
      <c r="F102" s="18">
        <v>0.8</v>
      </c>
      <c r="G102" s="6" t="s">
        <v>26</v>
      </c>
      <c r="H102" s="6" t="s">
        <v>461</v>
      </c>
      <c r="I102" s="3" t="s">
        <v>27</v>
      </c>
      <c r="J102" s="6" t="s">
        <v>495</v>
      </c>
      <c r="K102" s="54" t="s">
        <v>62</v>
      </c>
      <c r="L102" s="53" t="s">
        <v>88</v>
      </c>
      <c r="M102" s="54" t="s">
        <v>89</v>
      </c>
      <c r="N102" s="54" t="s">
        <v>90</v>
      </c>
      <c r="O102" s="54" t="s">
        <v>91</v>
      </c>
      <c r="P102" s="49" t="s">
        <v>127</v>
      </c>
      <c r="Q102" s="7" t="s">
        <v>157</v>
      </c>
      <c r="R102" s="17"/>
      <c r="S102" s="8">
        <v>530811</v>
      </c>
      <c r="T102" s="59">
        <v>60000</v>
      </c>
      <c r="U102" s="59"/>
      <c r="V102" s="60"/>
      <c r="W102" s="60"/>
      <c r="X102" s="60"/>
      <c r="Y102" s="60"/>
      <c r="Z102" s="61">
        <v>15000</v>
      </c>
      <c r="AA102" s="61">
        <v>0</v>
      </c>
      <c r="AB102" s="61">
        <v>0</v>
      </c>
      <c r="AC102" s="61">
        <v>0</v>
      </c>
      <c r="AD102" s="61">
        <v>0</v>
      </c>
      <c r="AE102" s="61">
        <v>0</v>
      </c>
      <c r="AF102" s="61">
        <v>0</v>
      </c>
      <c r="AG102" s="61">
        <v>0</v>
      </c>
      <c r="AH102" s="61">
        <v>15000</v>
      </c>
      <c r="AI102" s="61">
        <v>0</v>
      </c>
      <c r="AJ102" s="61">
        <v>0</v>
      </c>
      <c r="AK102" s="61">
        <v>0</v>
      </c>
      <c r="AL102" s="61">
        <v>0</v>
      </c>
      <c r="AM102" s="61">
        <v>0</v>
      </c>
      <c r="AN102" s="61">
        <v>0</v>
      </c>
      <c r="AO102" s="61">
        <v>0</v>
      </c>
      <c r="AP102" s="61">
        <v>15000</v>
      </c>
      <c r="AQ102" s="61">
        <v>0</v>
      </c>
      <c r="AR102" s="61">
        <v>0</v>
      </c>
      <c r="AS102" s="61">
        <v>0</v>
      </c>
      <c r="AT102" s="61">
        <v>0</v>
      </c>
      <c r="AU102" s="61">
        <v>0</v>
      </c>
      <c r="AV102" s="61">
        <v>15000</v>
      </c>
      <c r="AW102" s="61">
        <v>60000</v>
      </c>
      <c r="AY102" s="89">
        <f>+AV102+AT102+AR102+AP102+AN102+AL102+AJ102+AH102+AF102+AD102+AB102+Z102</f>
        <v>60000</v>
      </c>
      <c r="AZ102" s="89">
        <f>+AW102+AU102+AS102+AQ102+AO102+AM102+AK102+AI102+AG102+AE102+AC102+AA102</f>
        <v>60000</v>
      </c>
      <c r="BA102" s="89">
        <f t="shared" si="1"/>
        <v>0</v>
      </c>
      <c r="BB102" s="89">
        <f>+AY102-T102</f>
        <v>0</v>
      </c>
    </row>
    <row r="103" spans="1:54" ht="72" x14ac:dyDescent="0.35">
      <c r="A103" s="6" t="s">
        <v>33</v>
      </c>
      <c r="B103" s="3" t="s">
        <v>554</v>
      </c>
      <c r="C103" s="3" t="s">
        <v>451</v>
      </c>
      <c r="D103" s="3" t="s">
        <v>450</v>
      </c>
      <c r="E103" s="3" t="s">
        <v>460</v>
      </c>
      <c r="F103" s="18">
        <v>0.8</v>
      </c>
      <c r="G103" s="6" t="s">
        <v>26</v>
      </c>
      <c r="H103" s="6" t="s">
        <v>461</v>
      </c>
      <c r="I103" s="3" t="s">
        <v>27</v>
      </c>
      <c r="J103" s="6" t="s">
        <v>494</v>
      </c>
      <c r="K103" s="22" t="s">
        <v>62</v>
      </c>
      <c r="L103" s="23" t="s">
        <v>88</v>
      </c>
      <c r="M103" s="22" t="s">
        <v>89</v>
      </c>
      <c r="N103" s="22" t="s">
        <v>90</v>
      </c>
      <c r="O103" s="22" t="s">
        <v>91</v>
      </c>
      <c r="P103" s="19" t="s">
        <v>128</v>
      </c>
      <c r="Q103" s="7" t="s">
        <v>157</v>
      </c>
      <c r="R103" s="8">
        <v>3511001101</v>
      </c>
      <c r="S103" s="8">
        <v>530811</v>
      </c>
      <c r="T103" s="59">
        <v>250000</v>
      </c>
      <c r="U103" s="59"/>
      <c r="V103" s="60"/>
      <c r="W103" s="60"/>
      <c r="X103" s="60"/>
      <c r="Y103" s="60"/>
      <c r="Z103" s="61">
        <v>0</v>
      </c>
      <c r="AA103" s="61">
        <v>0</v>
      </c>
      <c r="AB103" s="61">
        <v>0</v>
      </c>
      <c r="AC103" s="61">
        <v>0</v>
      </c>
      <c r="AD103" s="61">
        <v>250000</v>
      </c>
      <c r="AE103" s="61">
        <v>0</v>
      </c>
      <c r="AF103" s="61">
        <v>0</v>
      </c>
      <c r="AG103" s="61">
        <v>0</v>
      </c>
      <c r="AH103" s="61">
        <v>0</v>
      </c>
      <c r="AI103" s="61">
        <v>0</v>
      </c>
      <c r="AJ103" s="61">
        <v>0</v>
      </c>
      <c r="AK103" s="61">
        <v>0</v>
      </c>
      <c r="AL103" s="61">
        <v>0</v>
      </c>
      <c r="AM103" s="61">
        <v>0</v>
      </c>
      <c r="AN103" s="61">
        <v>0</v>
      </c>
      <c r="AO103" s="61">
        <v>0</v>
      </c>
      <c r="AP103" s="61">
        <v>0</v>
      </c>
      <c r="AQ103" s="61">
        <v>0</v>
      </c>
      <c r="AR103" s="61">
        <v>0</v>
      </c>
      <c r="AS103" s="61">
        <v>0</v>
      </c>
      <c r="AT103" s="61">
        <v>0</v>
      </c>
      <c r="AU103" s="61">
        <v>0</v>
      </c>
      <c r="AV103" s="61">
        <v>0</v>
      </c>
      <c r="AW103" s="61">
        <v>250000</v>
      </c>
      <c r="AY103" s="89">
        <f>+AV103+AT103+AR103+AP103+AN103+AL103+AJ103+AH103+AF103+AD103+AB103+Z103</f>
        <v>250000</v>
      </c>
      <c r="AZ103" s="89">
        <f>+AW103+AU103+AS103+AQ103+AO103+AM103+AK103+AI103+AG103+AE103+AC103+AA103</f>
        <v>250000</v>
      </c>
      <c r="BA103" s="89">
        <f t="shared" si="1"/>
        <v>0</v>
      </c>
      <c r="BB103" s="89">
        <f>+AY103-T103</f>
        <v>0</v>
      </c>
    </row>
    <row r="104" spans="1:54" ht="72" x14ac:dyDescent="0.35">
      <c r="A104" s="6" t="s">
        <v>33</v>
      </c>
      <c r="B104" s="3" t="s">
        <v>554</v>
      </c>
      <c r="C104" s="3" t="s">
        <v>449</v>
      </c>
      <c r="D104" s="3" t="s">
        <v>450</v>
      </c>
      <c r="E104" s="3" t="s">
        <v>448</v>
      </c>
      <c r="F104" s="18">
        <v>1</v>
      </c>
      <c r="G104" s="6" t="s">
        <v>26</v>
      </c>
      <c r="H104" s="6" t="s">
        <v>34</v>
      </c>
      <c r="I104" s="3" t="s">
        <v>27</v>
      </c>
      <c r="J104" s="6" t="s">
        <v>56</v>
      </c>
      <c r="K104" s="22" t="s">
        <v>62</v>
      </c>
      <c r="L104" s="3" t="s">
        <v>88</v>
      </c>
      <c r="M104" s="3" t="s">
        <v>89</v>
      </c>
      <c r="N104" s="3" t="s">
        <v>86</v>
      </c>
      <c r="O104" s="3" t="s">
        <v>146</v>
      </c>
      <c r="P104" s="3" t="s">
        <v>112</v>
      </c>
      <c r="Q104" s="7" t="s">
        <v>157</v>
      </c>
      <c r="R104" s="10"/>
      <c r="S104" s="8">
        <v>530404</v>
      </c>
      <c r="T104" s="59">
        <v>6925.5</v>
      </c>
      <c r="U104" s="59">
        <v>2308.52</v>
      </c>
      <c r="V104" s="60"/>
      <c r="W104" s="60"/>
      <c r="X104" s="60"/>
      <c r="Y104" s="60"/>
      <c r="Z104" s="61">
        <v>6925.5</v>
      </c>
      <c r="AA104" s="61">
        <v>0</v>
      </c>
      <c r="AB104" s="61">
        <v>0</v>
      </c>
      <c r="AC104" s="61">
        <v>0</v>
      </c>
      <c r="AD104" s="61">
        <v>0</v>
      </c>
      <c r="AE104" s="61">
        <v>0</v>
      </c>
      <c r="AF104" s="61">
        <v>0</v>
      </c>
      <c r="AG104" s="61">
        <v>0</v>
      </c>
      <c r="AH104" s="61">
        <v>0</v>
      </c>
      <c r="AI104" s="61">
        <v>0</v>
      </c>
      <c r="AJ104" s="61">
        <v>0</v>
      </c>
      <c r="AK104" s="61">
        <v>0</v>
      </c>
      <c r="AL104" s="61">
        <v>0</v>
      </c>
      <c r="AM104" s="61">
        <v>0</v>
      </c>
      <c r="AN104" s="61">
        <v>0</v>
      </c>
      <c r="AO104" s="61">
        <v>0</v>
      </c>
      <c r="AP104" s="61">
        <v>0</v>
      </c>
      <c r="AQ104" s="61">
        <v>0</v>
      </c>
      <c r="AR104" s="61">
        <v>0</v>
      </c>
      <c r="AS104" s="61">
        <v>0</v>
      </c>
      <c r="AT104" s="61">
        <v>0</v>
      </c>
      <c r="AU104" s="61">
        <v>0</v>
      </c>
      <c r="AV104" s="61">
        <v>0</v>
      </c>
      <c r="AW104" s="61">
        <v>6925.5</v>
      </c>
      <c r="AY104" s="89">
        <f>+AV104+AT104+AR104+AP104+AN104+AL104+AJ104+AH104+AF104+AD104+AB104+Z104</f>
        <v>6925.5</v>
      </c>
      <c r="AZ104" s="89">
        <f>+AW104+AU104+AS104+AQ104+AO104+AM104+AK104+AI104+AG104+AE104+AC104+AA104</f>
        <v>6925.5</v>
      </c>
      <c r="BA104" s="89">
        <f t="shared" si="1"/>
        <v>0</v>
      </c>
      <c r="BB104" s="89">
        <f>+AY104-T104</f>
        <v>0</v>
      </c>
    </row>
    <row r="105" spans="1:54" ht="72" x14ac:dyDescent="0.35">
      <c r="A105" s="6" t="s">
        <v>33</v>
      </c>
      <c r="B105" s="3" t="s">
        <v>554</v>
      </c>
      <c r="C105" s="3" t="s">
        <v>449</v>
      </c>
      <c r="D105" s="3" t="s">
        <v>450</v>
      </c>
      <c r="E105" s="3" t="s">
        <v>448</v>
      </c>
      <c r="F105" s="18">
        <v>1</v>
      </c>
      <c r="G105" s="6" t="s">
        <v>26</v>
      </c>
      <c r="H105" s="6" t="s">
        <v>34</v>
      </c>
      <c r="I105" s="3" t="s">
        <v>27</v>
      </c>
      <c r="J105" s="6" t="s">
        <v>755</v>
      </c>
      <c r="K105" s="22" t="s">
        <v>62</v>
      </c>
      <c r="L105" s="3" t="s">
        <v>88</v>
      </c>
      <c r="M105" s="3" t="s">
        <v>89</v>
      </c>
      <c r="N105" s="3" t="s">
        <v>86</v>
      </c>
      <c r="O105" s="3" t="s">
        <v>146</v>
      </c>
      <c r="P105" s="3" t="s">
        <v>113</v>
      </c>
      <c r="Q105" s="7" t="s">
        <v>157</v>
      </c>
      <c r="R105" s="34"/>
      <c r="S105" s="8">
        <v>530404</v>
      </c>
      <c r="T105" s="59">
        <v>1898.4</v>
      </c>
      <c r="U105" s="59">
        <v>0</v>
      </c>
      <c r="V105" s="60"/>
      <c r="W105" s="60"/>
      <c r="X105" s="60"/>
      <c r="Y105" s="60"/>
      <c r="Z105" s="61">
        <v>0</v>
      </c>
      <c r="AA105" s="61">
        <v>0</v>
      </c>
      <c r="AB105" s="61">
        <v>1898.4</v>
      </c>
      <c r="AC105" s="61">
        <v>0</v>
      </c>
      <c r="AD105" s="61">
        <v>0</v>
      </c>
      <c r="AE105" s="61">
        <v>0</v>
      </c>
      <c r="AF105" s="61">
        <v>0</v>
      </c>
      <c r="AG105" s="61">
        <v>0</v>
      </c>
      <c r="AH105" s="61">
        <v>0</v>
      </c>
      <c r="AI105" s="61">
        <v>0</v>
      </c>
      <c r="AJ105" s="61">
        <v>0</v>
      </c>
      <c r="AK105" s="61">
        <v>0</v>
      </c>
      <c r="AL105" s="61">
        <v>0</v>
      </c>
      <c r="AM105" s="61">
        <v>0</v>
      </c>
      <c r="AN105" s="61">
        <v>0</v>
      </c>
      <c r="AO105" s="61">
        <v>0</v>
      </c>
      <c r="AP105" s="61">
        <v>0</v>
      </c>
      <c r="AQ105" s="61">
        <v>0</v>
      </c>
      <c r="AR105" s="61">
        <v>0</v>
      </c>
      <c r="AS105" s="61">
        <v>0</v>
      </c>
      <c r="AT105" s="61">
        <v>0</v>
      </c>
      <c r="AU105" s="61">
        <v>0</v>
      </c>
      <c r="AV105" s="61">
        <v>0</v>
      </c>
      <c r="AW105" s="61">
        <v>1898.4</v>
      </c>
      <c r="AX105" s="31"/>
      <c r="AY105" s="89">
        <f>+AV105+AT105+AR105+AP105+AN105+AL105+AJ105+AH105+AF105+AD105+AB105+Z105</f>
        <v>1898.4</v>
      </c>
      <c r="AZ105" s="89">
        <f>+AW105+AU105+AS105+AQ105+AO105+AM105+AK105+AI105+AG105+AE105+AC105+AA105</f>
        <v>1898.4</v>
      </c>
      <c r="BA105" s="89">
        <f t="shared" si="1"/>
        <v>0</v>
      </c>
      <c r="BB105" s="89">
        <f>+AY105-T105</f>
        <v>0</v>
      </c>
    </row>
    <row r="106" spans="1:54" ht="72" x14ac:dyDescent="0.35">
      <c r="A106" s="6" t="s">
        <v>33</v>
      </c>
      <c r="B106" s="3" t="s">
        <v>554</v>
      </c>
      <c r="C106" s="3" t="s">
        <v>451</v>
      </c>
      <c r="D106" s="3" t="s">
        <v>450</v>
      </c>
      <c r="E106" s="3" t="s">
        <v>460</v>
      </c>
      <c r="F106" s="18">
        <v>0.8</v>
      </c>
      <c r="G106" s="6" t="s">
        <v>26</v>
      </c>
      <c r="H106" s="6" t="s">
        <v>461</v>
      </c>
      <c r="I106" s="3" t="s">
        <v>27</v>
      </c>
      <c r="J106" s="6" t="s">
        <v>755</v>
      </c>
      <c r="K106" s="22" t="s">
        <v>62</v>
      </c>
      <c r="L106" s="23" t="s">
        <v>88</v>
      </c>
      <c r="M106" s="22" t="s">
        <v>89</v>
      </c>
      <c r="N106" s="22" t="s">
        <v>90</v>
      </c>
      <c r="O106" s="22" t="s">
        <v>91</v>
      </c>
      <c r="P106" s="19" t="s">
        <v>129</v>
      </c>
      <c r="Q106" s="7" t="s">
        <v>157</v>
      </c>
      <c r="R106" s="8">
        <v>859901911</v>
      </c>
      <c r="S106" s="8">
        <v>530404</v>
      </c>
      <c r="T106" s="59">
        <v>7186</v>
      </c>
      <c r="U106" s="59"/>
      <c r="V106" s="60"/>
      <c r="W106" s="60"/>
      <c r="X106" s="60"/>
      <c r="Y106" s="60"/>
      <c r="Z106" s="61">
        <v>0</v>
      </c>
      <c r="AA106" s="61">
        <v>0</v>
      </c>
      <c r="AB106" s="61">
        <v>7186</v>
      </c>
      <c r="AC106" s="61">
        <v>0</v>
      </c>
      <c r="AD106" s="61">
        <v>0</v>
      </c>
      <c r="AE106" s="61">
        <v>0</v>
      </c>
      <c r="AF106" s="61">
        <v>0</v>
      </c>
      <c r="AG106" s="61">
        <v>0</v>
      </c>
      <c r="AH106" s="61">
        <v>0</v>
      </c>
      <c r="AI106" s="61">
        <v>0</v>
      </c>
      <c r="AJ106" s="61">
        <v>0</v>
      </c>
      <c r="AK106" s="61">
        <v>0</v>
      </c>
      <c r="AL106" s="61">
        <v>0</v>
      </c>
      <c r="AM106" s="61">
        <v>0</v>
      </c>
      <c r="AN106" s="61">
        <v>0</v>
      </c>
      <c r="AO106" s="61">
        <v>0</v>
      </c>
      <c r="AP106" s="61">
        <v>0</v>
      </c>
      <c r="AQ106" s="61">
        <v>0</v>
      </c>
      <c r="AR106" s="61">
        <v>0</v>
      </c>
      <c r="AS106" s="61">
        <v>0</v>
      </c>
      <c r="AT106" s="61">
        <v>0</v>
      </c>
      <c r="AU106" s="61">
        <v>0</v>
      </c>
      <c r="AV106" s="61">
        <v>0</v>
      </c>
      <c r="AW106" s="61">
        <v>7186</v>
      </c>
      <c r="AY106" s="89">
        <f>+AV106+AT106+AR106+AP106+AN106+AL106+AJ106+AH106+AF106+AD106+AB106+Z106</f>
        <v>7186</v>
      </c>
      <c r="AZ106" s="89">
        <f>+AW106+AU106+AS106+AQ106+AO106+AM106+AK106+AI106+AG106+AE106+AC106+AA106</f>
        <v>7186</v>
      </c>
      <c r="BA106" s="89">
        <f t="shared" si="1"/>
        <v>0</v>
      </c>
      <c r="BB106" s="89">
        <f>+AY106-T106</f>
        <v>0</v>
      </c>
    </row>
    <row r="107" spans="1:54" ht="72" x14ac:dyDescent="0.35">
      <c r="A107" s="6" t="s">
        <v>33</v>
      </c>
      <c r="B107" s="3" t="s">
        <v>554</v>
      </c>
      <c r="C107" s="3" t="s">
        <v>451</v>
      </c>
      <c r="D107" s="3" t="s">
        <v>450</v>
      </c>
      <c r="E107" s="3" t="s">
        <v>460</v>
      </c>
      <c r="F107" s="18">
        <v>0.8</v>
      </c>
      <c r="G107" s="6" t="s">
        <v>26</v>
      </c>
      <c r="H107" s="6" t="s">
        <v>461</v>
      </c>
      <c r="I107" s="3" t="s">
        <v>27</v>
      </c>
      <c r="J107" s="6" t="s">
        <v>863</v>
      </c>
      <c r="K107" s="22" t="s">
        <v>62</v>
      </c>
      <c r="L107" s="23" t="s">
        <v>88</v>
      </c>
      <c r="M107" s="22" t="s">
        <v>89</v>
      </c>
      <c r="N107" s="22" t="s">
        <v>90</v>
      </c>
      <c r="O107" s="22" t="s">
        <v>91</v>
      </c>
      <c r="P107" s="19" t="s">
        <v>130</v>
      </c>
      <c r="Q107" s="7" t="s">
        <v>157</v>
      </c>
      <c r="R107" s="8">
        <v>853400112</v>
      </c>
      <c r="S107" s="8">
        <v>530404</v>
      </c>
      <c r="T107" s="59">
        <v>60000</v>
      </c>
      <c r="U107" s="59"/>
      <c r="V107" s="60"/>
      <c r="W107" s="60"/>
      <c r="X107" s="60"/>
      <c r="Y107" s="60"/>
      <c r="Z107" s="61">
        <v>0</v>
      </c>
      <c r="AA107" s="61">
        <v>0</v>
      </c>
      <c r="AB107" s="61">
        <v>60000</v>
      </c>
      <c r="AC107" s="61">
        <v>0</v>
      </c>
      <c r="AD107" s="61">
        <v>0</v>
      </c>
      <c r="AE107" s="61">
        <v>0</v>
      </c>
      <c r="AF107" s="61">
        <v>0</v>
      </c>
      <c r="AG107" s="61">
        <v>0</v>
      </c>
      <c r="AH107" s="61">
        <v>0</v>
      </c>
      <c r="AI107" s="61">
        <v>0</v>
      </c>
      <c r="AJ107" s="61">
        <v>0</v>
      </c>
      <c r="AK107" s="61">
        <v>0</v>
      </c>
      <c r="AL107" s="61">
        <v>0</v>
      </c>
      <c r="AM107" s="61">
        <v>0</v>
      </c>
      <c r="AN107" s="61">
        <v>0</v>
      </c>
      <c r="AO107" s="61">
        <v>0</v>
      </c>
      <c r="AP107" s="61">
        <v>0</v>
      </c>
      <c r="AQ107" s="61">
        <v>0</v>
      </c>
      <c r="AR107" s="61">
        <v>0</v>
      </c>
      <c r="AS107" s="61">
        <v>0</v>
      </c>
      <c r="AT107" s="61">
        <v>0</v>
      </c>
      <c r="AU107" s="61">
        <v>0</v>
      </c>
      <c r="AV107" s="61">
        <v>0</v>
      </c>
      <c r="AW107" s="61">
        <v>60000</v>
      </c>
      <c r="AY107" s="89">
        <f>+AV107+AT107+AR107+AP107+AN107+AL107+AJ107+AH107+AF107+AD107+AB107+Z107</f>
        <v>60000</v>
      </c>
      <c r="AZ107" s="89">
        <f>+AW107+AU107+AS107+AQ107+AO107+AM107+AK107+AI107+AG107+AE107+AC107+AA107</f>
        <v>60000</v>
      </c>
      <c r="BA107" s="89">
        <f t="shared" si="1"/>
        <v>0</v>
      </c>
      <c r="BB107" s="89">
        <f>+AY107-T107</f>
        <v>0</v>
      </c>
    </row>
    <row r="108" spans="1:54" ht="72" x14ac:dyDescent="0.35">
      <c r="A108" s="6" t="s">
        <v>33</v>
      </c>
      <c r="B108" s="3" t="s">
        <v>554</v>
      </c>
      <c r="C108" s="3" t="s">
        <v>449</v>
      </c>
      <c r="D108" s="3" t="s">
        <v>450</v>
      </c>
      <c r="E108" s="3" t="s">
        <v>448</v>
      </c>
      <c r="F108" s="18">
        <v>1</v>
      </c>
      <c r="G108" s="6" t="s">
        <v>26</v>
      </c>
      <c r="H108" s="6" t="s">
        <v>34</v>
      </c>
      <c r="I108" s="3" t="s">
        <v>27</v>
      </c>
      <c r="J108" s="6" t="s">
        <v>756</v>
      </c>
      <c r="K108" s="22" t="s">
        <v>62</v>
      </c>
      <c r="L108" s="3" t="s">
        <v>88</v>
      </c>
      <c r="M108" s="3" t="s">
        <v>89</v>
      </c>
      <c r="N108" s="3" t="s">
        <v>86</v>
      </c>
      <c r="O108" s="3" t="s">
        <v>146</v>
      </c>
      <c r="P108" s="3" t="s">
        <v>114</v>
      </c>
      <c r="Q108" s="7" t="s">
        <v>157</v>
      </c>
      <c r="R108" s="10"/>
      <c r="S108" s="8">
        <v>530404</v>
      </c>
      <c r="T108" s="59">
        <v>2859.4</v>
      </c>
      <c r="U108" s="59">
        <v>0</v>
      </c>
      <c r="V108" s="60"/>
      <c r="W108" s="60"/>
      <c r="X108" s="60"/>
      <c r="Y108" s="60"/>
      <c r="Z108" s="61">
        <v>0</v>
      </c>
      <c r="AA108" s="61">
        <v>0</v>
      </c>
      <c r="AB108" s="61">
        <v>2859.4</v>
      </c>
      <c r="AC108" s="61">
        <v>0</v>
      </c>
      <c r="AD108" s="61">
        <v>0</v>
      </c>
      <c r="AE108" s="61">
        <v>0</v>
      </c>
      <c r="AF108" s="61">
        <v>0</v>
      </c>
      <c r="AG108" s="61">
        <v>0</v>
      </c>
      <c r="AH108" s="61">
        <v>0</v>
      </c>
      <c r="AI108" s="61">
        <v>0</v>
      </c>
      <c r="AJ108" s="61">
        <v>0</v>
      </c>
      <c r="AK108" s="61">
        <v>0</v>
      </c>
      <c r="AL108" s="61">
        <v>0</v>
      </c>
      <c r="AM108" s="61">
        <v>0</v>
      </c>
      <c r="AN108" s="61">
        <v>0</v>
      </c>
      <c r="AO108" s="61">
        <v>0</v>
      </c>
      <c r="AP108" s="61">
        <v>0</v>
      </c>
      <c r="AQ108" s="61">
        <v>0</v>
      </c>
      <c r="AR108" s="61">
        <v>0</v>
      </c>
      <c r="AS108" s="61">
        <v>0</v>
      </c>
      <c r="AT108" s="61">
        <v>0</v>
      </c>
      <c r="AU108" s="61">
        <v>0</v>
      </c>
      <c r="AV108" s="61">
        <v>0</v>
      </c>
      <c r="AW108" s="61">
        <v>2859.4</v>
      </c>
      <c r="AY108" s="89">
        <f>+AV108+AT108+AR108+AP108+AN108+AL108+AJ108+AH108+AF108+AD108+AB108+Z108</f>
        <v>2859.4</v>
      </c>
      <c r="AZ108" s="89">
        <f>+AW108+AU108+AS108+AQ108+AO108+AM108+AK108+AI108+AG108+AE108+AC108+AA108</f>
        <v>2859.4</v>
      </c>
      <c r="BA108" s="89">
        <f t="shared" si="1"/>
        <v>0</v>
      </c>
      <c r="BB108" s="89">
        <f>+AY108-T108</f>
        <v>0</v>
      </c>
    </row>
    <row r="109" spans="1:54" ht="72" x14ac:dyDescent="0.35">
      <c r="A109" s="6" t="s">
        <v>33</v>
      </c>
      <c r="B109" s="3" t="s">
        <v>554</v>
      </c>
      <c r="C109" s="3" t="s">
        <v>451</v>
      </c>
      <c r="D109" s="3" t="s">
        <v>450</v>
      </c>
      <c r="E109" s="3" t="s">
        <v>460</v>
      </c>
      <c r="F109" s="18">
        <v>0.8</v>
      </c>
      <c r="G109" s="6" t="s">
        <v>26</v>
      </c>
      <c r="H109" s="6" t="s">
        <v>461</v>
      </c>
      <c r="I109" s="3" t="s">
        <v>27</v>
      </c>
      <c r="J109" s="6" t="s">
        <v>756</v>
      </c>
      <c r="K109" s="22" t="s">
        <v>62</v>
      </c>
      <c r="L109" s="23" t="s">
        <v>88</v>
      </c>
      <c r="M109" s="22" t="s">
        <v>89</v>
      </c>
      <c r="N109" s="22" t="s">
        <v>90</v>
      </c>
      <c r="O109" s="22" t="s">
        <v>91</v>
      </c>
      <c r="P109" s="19" t="s">
        <v>131</v>
      </c>
      <c r="Q109" s="7" t="s">
        <v>157</v>
      </c>
      <c r="R109" s="8">
        <v>852300011</v>
      </c>
      <c r="S109" s="8">
        <v>530404</v>
      </c>
      <c r="T109" s="59">
        <v>4500</v>
      </c>
      <c r="U109" s="59"/>
      <c r="V109" s="60"/>
      <c r="W109" s="60"/>
      <c r="X109" s="60"/>
      <c r="Y109" s="60"/>
      <c r="Z109" s="61">
        <v>0</v>
      </c>
      <c r="AA109" s="61">
        <v>0</v>
      </c>
      <c r="AB109" s="61">
        <v>4500</v>
      </c>
      <c r="AC109" s="61">
        <v>0</v>
      </c>
      <c r="AD109" s="61">
        <v>0</v>
      </c>
      <c r="AE109" s="61">
        <v>0</v>
      </c>
      <c r="AF109" s="61">
        <v>0</v>
      </c>
      <c r="AG109" s="61">
        <v>0</v>
      </c>
      <c r="AH109" s="61">
        <v>0</v>
      </c>
      <c r="AI109" s="61">
        <v>0</v>
      </c>
      <c r="AJ109" s="61">
        <v>0</v>
      </c>
      <c r="AK109" s="61">
        <v>0</v>
      </c>
      <c r="AL109" s="61">
        <v>0</v>
      </c>
      <c r="AM109" s="61">
        <v>0</v>
      </c>
      <c r="AN109" s="61">
        <v>0</v>
      </c>
      <c r="AO109" s="61">
        <v>0</v>
      </c>
      <c r="AP109" s="61">
        <v>0</v>
      </c>
      <c r="AQ109" s="61">
        <v>0</v>
      </c>
      <c r="AR109" s="61">
        <v>0</v>
      </c>
      <c r="AS109" s="61">
        <v>0</v>
      </c>
      <c r="AT109" s="61">
        <v>0</v>
      </c>
      <c r="AU109" s="61">
        <v>0</v>
      </c>
      <c r="AV109" s="61">
        <v>0</v>
      </c>
      <c r="AW109" s="61">
        <v>4500</v>
      </c>
      <c r="AY109" s="89">
        <f>+AV109+AT109+AR109+AP109+AN109+AL109+AJ109+AH109+AF109+AD109+AB109+Z109</f>
        <v>4500</v>
      </c>
      <c r="AZ109" s="89">
        <f>+AW109+AU109+AS109+AQ109+AO109+AM109+AK109+AI109+AG109+AE109+AC109+AA109</f>
        <v>4500</v>
      </c>
      <c r="BA109" s="89">
        <f t="shared" si="1"/>
        <v>0</v>
      </c>
      <c r="BB109" s="89">
        <f>+AY109-T109</f>
        <v>0</v>
      </c>
    </row>
    <row r="110" spans="1:54" ht="72" x14ac:dyDescent="0.35">
      <c r="A110" s="6" t="s">
        <v>33</v>
      </c>
      <c r="B110" s="3" t="s">
        <v>554</v>
      </c>
      <c r="C110" s="3" t="s">
        <v>451</v>
      </c>
      <c r="D110" s="3" t="s">
        <v>450</v>
      </c>
      <c r="E110" s="3" t="s">
        <v>460</v>
      </c>
      <c r="F110" s="18">
        <v>0.8</v>
      </c>
      <c r="G110" s="6" t="s">
        <v>26</v>
      </c>
      <c r="H110" s="6" t="s">
        <v>461</v>
      </c>
      <c r="I110" s="3" t="s">
        <v>27</v>
      </c>
      <c r="J110" s="6" t="s">
        <v>757</v>
      </c>
      <c r="K110" s="22" t="s">
        <v>62</v>
      </c>
      <c r="L110" s="23" t="s">
        <v>88</v>
      </c>
      <c r="M110" s="22" t="s">
        <v>89</v>
      </c>
      <c r="N110" s="22" t="s">
        <v>90</v>
      </c>
      <c r="O110" s="22" t="s">
        <v>91</v>
      </c>
      <c r="P110" s="19" t="s">
        <v>132</v>
      </c>
      <c r="Q110" s="7" t="s">
        <v>157</v>
      </c>
      <c r="R110" s="8">
        <v>871591014</v>
      </c>
      <c r="S110" s="8">
        <v>530404</v>
      </c>
      <c r="T110" s="59">
        <v>2320</v>
      </c>
      <c r="U110" s="59">
        <v>0</v>
      </c>
      <c r="V110" s="60"/>
      <c r="W110" s="60"/>
      <c r="X110" s="60"/>
      <c r="Y110" s="60"/>
      <c r="Z110" s="61">
        <v>0</v>
      </c>
      <c r="AA110" s="61">
        <v>0</v>
      </c>
      <c r="AB110" s="88">
        <v>0</v>
      </c>
      <c r="AC110" s="61">
        <v>0</v>
      </c>
      <c r="AD110" s="61">
        <v>2320</v>
      </c>
      <c r="AE110" s="61">
        <v>0</v>
      </c>
      <c r="AF110" s="61">
        <v>0</v>
      </c>
      <c r="AG110" s="61">
        <v>0</v>
      </c>
      <c r="AH110" s="61">
        <v>0</v>
      </c>
      <c r="AI110" s="61">
        <v>0</v>
      </c>
      <c r="AJ110" s="61">
        <v>0</v>
      </c>
      <c r="AK110" s="61">
        <v>0</v>
      </c>
      <c r="AL110" s="61">
        <v>0</v>
      </c>
      <c r="AM110" s="61">
        <v>0</v>
      </c>
      <c r="AN110" s="61">
        <v>0</v>
      </c>
      <c r="AO110" s="61">
        <v>0</v>
      </c>
      <c r="AP110" s="61">
        <v>0</v>
      </c>
      <c r="AQ110" s="61">
        <v>0</v>
      </c>
      <c r="AR110" s="61">
        <v>0</v>
      </c>
      <c r="AS110" s="61">
        <v>0</v>
      </c>
      <c r="AT110" s="61">
        <v>0</v>
      </c>
      <c r="AU110" s="61">
        <v>0</v>
      </c>
      <c r="AV110" s="61">
        <v>0</v>
      </c>
      <c r="AW110" s="61">
        <v>2320</v>
      </c>
      <c r="AY110" s="89">
        <f>+AV110+AT110+AR110+AP110+AN110+AL110+AJ110+AH110+AF110+AD110+AB110+Z110</f>
        <v>2320</v>
      </c>
      <c r="AZ110" s="89">
        <f>+AW110+AU110+AS110+AQ110+AO110+AM110+AK110+AI110+AG110+AE110+AC110+AA110</f>
        <v>2320</v>
      </c>
      <c r="BA110" s="89">
        <f t="shared" si="1"/>
        <v>0</v>
      </c>
      <c r="BB110" s="89">
        <f>+AY110-T110</f>
        <v>0</v>
      </c>
    </row>
    <row r="111" spans="1:54" ht="72" x14ac:dyDescent="0.35">
      <c r="A111" s="6" t="s">
        <v>33</v>
      </c>
      <c r="B111" s="3" t="s">
        <v>554</v>
      </c>
      <c r="C111" s="3" t="s">
        <v>451</v>
      </c>
      <c r="D111" s="3" t="s">
        <v>450</v>
      </c>
      <c r="E111" s="3" t="s">
        <v>460</v>
      </c>
      <c r="F111" s="18">
        <v>0.8</v>
      </c>
      <c r="G111" s="6" t="s">
        <v>26</v>
      </c>
      <c r="H111" s="6" t="s">
        <v>461</v>
      </c>
      <c r="I111" s="3" t="s">
        <v>27</v>
      </c>
      <c r="J111" s="6" t="s">
        <v>496</v>
      </c>
      <c r="K111" s="22" t="s">
        <v>62</v>
      </c>
      <c r="L111" s="23" t="s">
        <v>88</v>
      </c>
      <c r="M111" s="22" t="s">
        <v>89</v>
      </c>
      <c r="N111" s="22" t="s">
        <v>90</v>
      </c>
      <c r="O111" s="22" t="s">
        <v>91</v>
      </c>
      <c r="P111" s="19" t="s">
        <v>133</v>
      </c>
      <c r="Q111" s="7" t="s">
        <v>157</v>
      </c>
      <c r="R111" s="10"/>
      <c r="S111" s="8">
        <v>570102</v>
      </c>
      <c r="T111" s="59">
        <v>50000</v>
      </c>
      <c r="U111" s="59">
        <v>0</v>
      </c>
      <c r="V111" s="60"/>
      <c r="W111" s="60"/>
      <c r="X111" s="60"/>
      <c r="Y111" s="60"/>
      <c r="Z111" s="61">
        <v>0</v>
      </c>
      <c r="AA111" s="61">
        <v>0</v>
      </c>
      <c r="AB111" s="61">
        <v>50000</v>
      </c>
      <c r="AC111" s="61">
        <v>0</v>
      </c>
      <c r="AD111" s="61">
        <v>0</v>
      </c>
      <c r="AE111" s="61">
        <v>0</v>
      </c>
      <c r="AF111" s="61">
        <v>0</v>
      </c>
      <c r="AG111" s="61">
        <v>0</v>
      </c>
      <c r="AH111" s="61">
        <v>0</v>
      </c>
      <c r="AI111" s="61">
        <v>0</v>
      </c>
      <c r="AJ111" s="61">
        <v>0</v>
      </c>
      <c r="AK111" s="61">
        <v>0</v>
      </c>
      <c r="AL111" s="61">
        <v>0</v>
      </c>
      <c r="AM111" s="61">
        <v>0</v>
      </c>
      <c r="AN111" s="61">
        <v>0</v>
      </c>
      <c r="AO111" s="61">
        <v>0</v>
      </c>
      <c r="AP111" s="61">
        <v>0</v>
      </c>
      <c r="AQ111" s="61">
        <v>0</v>
      </c>
      <c r="AR111" s="61">
        <v>0</v>
      </c>
      <c r="AS111" s="61">
        <v>0</v>
      </c>
      <c r="AT111" s="61">
        <v>0</v>
      </c>
      <c r="AU111" s="61">
        <v>0</v>
      </c>
      <c r="AV111" s="61">
        <v>0</v>
      </c>
      <c r="AW111" s="61">
        <v>50000</v>
      </c>
      <c r="AY111" s="89">
        <f>+AV111+AT111+AR111+AP111+AN111+AL111+AJ111+AH111+AF111+AD111+AB111+Z111</f>
        <v>50000</v>
      </c>
      <c r="AZ111" s="89">
        <f>+AW111+AU111+AS111+AQ111+AO111+AM111+AK111+AI111+AG111+AE111+AC111+AA111</f>
        <v>50000</v>
      </c>
      <c r="BA111" s="89">
        <f t="shared" si="1"/>
        <v>0</v>
      </c>
      <c r="BB111" s="89">
        <f>+AY111-T111</f>
        <v>0</v>
      </c>
    </row>
    <row r="112" spans="1:54" ht="72" x14ac:dyDescent="0.35">
      <c r="A112" s="6" t="s">
        <v>33</v>
      </c>
      <c r="B112" s="3" t="s">
        <v>554</v>
      </c>
      <c r="C112" s="3" t="s">
        <v>451</v>
      </c>
      <c r="D112" s="3" t="s">
        <v>450</v>
      </c>
      <c r="E112" s="3" t="s">
        <v>460</v>
      </c>
      <c r="F112" s="18">
        <v>0.8</v>
      </c>
      <c r="G112" s="6" t="s">
        <v>26</v>
      </c>
      <c r="H112" s="6" t="s">
        <v>461</v>
      </c>
      <c r="I112" s="3" t="s">
        <v>27</v>
      </c>
      <c r="J112" s="6" t="s">
        <v>497</v>
      </c>
      <c r="K112" s="22" t="s">
        <v>62</v>
      </c>
      <c r="L112" s="23" t="s">
        <v>88</v>
      </c>
      <c r="M112" s="22" t="s">
        <v>89</v>
      </c>
      <c r="N112" s="22" t="s">
        <v>90</v>
      </c>
      <c r="O112" s="22" t="s">
        <v>91</v>
      </c>
      <c r="P112" s="19" t="s">
        <v>134</v>
      </c>
      <c r="Q112" s="7" t="s">
        <v>157</v>
      </c>
      <c r="R112" s="8">
        <v>835620021</v>
      </c>
      <c r="S112" s="8">
        <v>530605</v>
      </c>
      <c r="T112" s="59">
        <v>6400</v>
      </c>
      <c r="U112" s="59">
        <v>0</v>
      </c>
      <c r="V112" s="60"/>
      <c r="W112" s="60"/>
      <c r="X112" s="60"/>
      <c r="Y112" s="60"/>
      <c r="Z112" s="61">
        <v>0</v>
      </c>
      <c r="AA112" s="61">
        <v>0</v>
      </c>
      <c r="AB112" s="59">
        <v>6400</v>
      </c>
      <c r="AC112" s="61">
        <v>0</v>
      </c>
      <c r="AD112" s="61">
        <v>0</v>
      </c>
      <c r="AE112" s="61">
        <v>0</v>
      </c>
      <c r="AF112" s="61">
        <v>0</v>
      </c>
      <c r="AG112" s="61">
        <v>0</v>
      </c>
      <c r="AH112" s="61">
        <v>0</v>
      </c>
      <c r="AI112" s="61">
        <v>0</v>
      </c>
      <c r="AJ112" s="61">
        <v>0</v>
      </c>
      <c r="AK112" s="61">
        <v>0</v>
      </c>
      <c r="AL112" s="61">
        <v>0</v>
      </c>
      <c r="AM112" s="59">
        <v>6400</v>
      </c>
      <c r="AN112" s="61">
        <v>0</v>
      </c>
      <c r="AO112" s="61">
        <v>0</v>
      </c>
      <c r="AP112" s="61">
        <v>0</v>
      </c>
      <c r="AQ112" s="61">
        <v>0</v>
      </c>
      <c r="AR112" s="61">
        <v>0</v>
      </c>
      <c r="AS112" s="61">
        <v>0</v>
      </c>
      <c r="AT112" s="61">
        <v>0</v>
      </c>
      <c r="AU112" s="61">
        <v>0</v>
      </c>
      <c r="AV112" s="61">
        <v>0</v>
      </c>
      <c r="AW112" s="61">
        <v>0</v>
      </c>
      <c r="AY112" s="89">
        <f>+AV112+AT112+AR112+AP112+AN112+AL112+AJ112+AH112+AF112+AD112+AB112+Z112</f>
        <v>6400</v>
      </c>
      <c r="AZ112" s="89">
        <f>+AW112+AU112+AS112+AQ112+AO112+AM112+AK112+AI112+AG112+AE112+AC112+AA112</f>
        <v>6400</v>
      </c>
      <c r="BA112" s="89">
        <f t="shared" si="1"/>
        <v>0</v>
      </c>
      <c r="BB112" s="89">
        <f>+AY112-T112</f>
        <v>0</v>
      </c>
    </row>
    <row r="113" spans="1:54" ht="72" x14ac:dyDescent="0.35">
      <c r="A113" s="6" t="s">
        <v>33</v>
      </c>
      <c r="B113" s="3" t="s">
        <v>554</v>
      </c>
      <c r="C113" s="3" t="s">
        <v>451</v>
      </c>
      <c r="D113" s="3" t="s">
        <v>450</v>
      </c>
      <c r="E113" s="3" t="s">
        <v>460</v>
      </c>
      <c r="F113" s="18">
        <v>0.8</v>
      </c>
      <c r="G113" s="6" t="s">
        <v>26</v>
      </c>
      <c r="H113" s="6" t="s">
        <v>461</v>
      </c>
      <c r="I113" s="3" t="s">
        <v>27</v>
      </c>
      <c r="J113" s="6" t="s">
        <v>498</v>
      </c>
      <c r="K113" s="22" t="s">
        <v>62</v>
      </c>
      <c r="L113" s="23" t="s">
        <v>88</v>
      </c>
      <c r="M113" s="22" t="s">
        <v>89</v>
      </c>
      <c r="N113" s="22" t="s">
        <v>90</v>
      </c>
      <c r="O113" s="22" t="s">
        <v>91</v>
      </c>
      <c r="P113" s="19" t="s">
        <v>135</v>
      </c>
      <c r="Q113" s="7" t="s">
        <v>157</v>
      </c>
      <c r="R113" s="8">
        <v>36990001109</v>
      </c>
      <c r="S113" s="8">
        <v>530804</v>
      </c>
      <c r="T113" s="59">
        <v>25000</v>
      </c>
      <c r="U113" s="59"/>
      <c r="V113" s="60"/>
      <c r="W113" s="60"/>
      <c r="X113" s="60"/>
      <c r="Y113" s="60"/>
      <c r="Z113" s="61">
        <v>0</v>
      </c>
      <c r="AA113" s="61">
        <v>0</v>
      </c>
      <c r="AB113" s="61">
        <v>0</v>
      </c>
      <c r="AC113" s="61">
        <v>0</v>
      </c>
      <c r="AD113" s="61">
        <v>0</v>
      </c>
      <c r="AE113" s="61">
        <v>0</v>
      </c>
      <c r="AF113" s="61">
        <v>12500</v>
      </c>
      <c r="AG113" s="61">
        <v>0</v>
      </c>
      <c r="AH113" s="61">
        <v>0</v>
      </c>
      <c r="AI113" s="61">
        <v>0</v>
      </c>
      <c r="AJ113" s="61">
        <v>0</v>
      </c>
      <c r="AK113" s="61">
        <v>12500</v>
      </c>
      <c r="AL113" s="61">
        <v>0</v>
      </c>
      <c r="AM113" s="61">
        <v>0</v>
      </c>
      <c r="AN113" s="61">
        <v>0</v>
      </c>
      <c r="AO113" s="61">
        <v>0</v>
      </c>
      <c r="AP113" s="61">
        <v>0</v>
      </c>
      <c r="AQ113" s="61">
        <v>0</v>
      </c>
      <c r="AR113" s="61">
        <v>12500</v>
      </c>
      <c r="AS113" s="61">
        <v>0</v>
      </c>
      <c r="AT113" s="61">
        <v>0</v>
      </c>
      <c r="AU113" s="61">
        <v>0</v>
      </c>
      <c r="AV113" s="61">
        <v>0</v>
      </c>
      <c r="AW113" s="61">
        <v>12500</v>
      </c>
      <c r="AY113" s="89">
        <f>+AV113+AT113+AR113+AP113+AN113+AL113+AJ113+AH113+AF113+AD113+AB113+Z113</f>
        <v>25000</v>
      </c>
      <c r="AZ113" s="89">
        <f>+AW113+AU113+AS113+AQ113+AO113+AM113+AK113+AI113+AG113+AE113+AC113+AA113</f>
        <v>25000</v>
      </c>
      <c r="BA113" s="89">
        <f t="shared" si="1"/>
        <v>0</v>
      </c>
      <c r="BB113" s="89">
        <f>+AY113-T113</f>
        <v>0</v>
      </c>
    </row>
    <row r="114" spans="1:54" ht="72" x14ac:dyDescent="0.35">
      <c r="A114" s="6" t="s">
        <v>33</v>
      </c>
      <c r="B114" s="3" t="s">
        <v>554</v>
      </c>
      <c r="C114" s="3" t="s">
        <v>451</v>
      </c>
      <c r="D114" s="3" t="s">
        <v>450</v>
      </c>
      <c r="E114" s="3" t="s">
        <v>460</v>
      </c>
      <c r="F114" s="18">
        <v>0.8</v>
      </c>
      <c r="G114" s="6" t="s">
        <v>26</v>
      </c>
      <c r="H114" s="6" t="s">
        <v>461</v>
      </c>
      <c r="I114" s="3" t="s">
        <v>27</v>
      </c>
      <c r="J114" s="6" t="s">
        <v>758</v>
      </c>
      <c r="K114" s="22" t="s">
        <v>62</v>
      </c>
      <c r="L114" s="23" t="s">
        <v>88</v>
      </c>
      <c r="M114" s="22" t="s">
        <v>89</v>
      </c>
      <c r="N114" s="22" t="s">
        <v>90</v>
      </c>
      <c r="O114" s="22" t="s">
        <v>91</v>
      </c>
      <c r="P114" s="19" t="s">
        <v>136</v>
      </c>
      <c r="Q114" s="7" t="s">
        <v>157</v>
      </c>
      <c r="R114" s="8">
        <v>7891100173</v>
      </c>
      <c r="S114" s="8">
        <v>530804</v>
      </c>
      <c r="T114" s="59">
        <v>10000</v>
      </c>
      <c r="U114" s="59"/>
      <c r="V114" s="60"/>
      <c r="W114" s="60"/>
      <c r="X114" s="60"/>
      <c r="Y114" s="60"/>
      <c r="Z114" s="61">
        <v>0</v>
      </c>
      <c r="AA114" s="61">
        <v>0</v>
      </c>
      <c r="AB114" s="61">
        <v>0</v>
      </c>
      <c r="AC114" s="61">
        <v>0</v>
      </c>
      <c r="AD114" s="61">
        <v>0</v>
      </c>
      <c r="AE114" s="61">
        <v>0</v>
      </c>
      <c r="AF114" s="61">
        <v>0</v>
      </c>
      <c r="AG114" s="61">
        <v>0</v>
      </c>
      <c r="AH114" s="61">
        <v>0</v>
      </c>
      <c r="AI114" s="61">
        <v>0</v>
      </c>
      <c r="AJ114" s="61">
        <v>10000</v>
      </c>
      <c r="AK114" s="61">
        <v>0</v>
      </c>
      <c r="AL114" s="61">
        <v>0</v>
      </c>
      <c r="AM114" s="61">
        <v>0</v>
      </c>
      <c r="AN114" s="61">
        <v>0</v>
      </c>
      <c r="AO114" s="61">
        <v>0</v>
      </c>
      <c r="AP114" s="61">
        <v>0</v>
      </c>
      <c r="AQ114" s="61">
        <v>10000</v>
      </c>
      <c r="AR114" s="61">
        <v>0</v>
      </c>
      <c r="AS114" s="61">
        <v>0</v>
      </c>
      <c r="AT114" s="61">
        <v>0</v>
      </c>
      <c r="AU114" s="61">
        <v>0</v>
      </c>
      <c r="AV114" s="61">
        <v>0</v>
      </c>
      <c r="AW114" s="61">
        <v>0</v>
      </c>
      <c r="AY114" s="89">
        <f>+AV114+AT114+AR114+AP114+AN114+AL114+AJ114+AH114+AF114+AD114+AB114+Z114</f>
        <v>10000</v>
      </c>
      <c r="AZ114" s="89">
        <f>+AW114+AU114+AS114+AQ114+AO114+AM114+AK114+AI114+AG114+AE114+AC114+AA114</f>
        <v>10000</v>
      </c>
      <c r="BA114" s="89">
        <f t="shared" si="1"/>
        <v>0</v>
      </c>
      <c r="BB114" s="89">
        <f>+AY114-T114</f>
        <v>0</v>
      </c>
    </row>
    <row r="115" spans="1:54" ht="72" x14ac:dyDescent="0.35">
      <c r="A115" s="6" t="s">
        <v>33</v>
      </c>
      <c r="B115" s="3" t="s">
        <v>554</v>
      </c>
      <c r="C115" s="3" t="s">
        <v>451</v>
      </c>
      <c r="D115" s="3" t="s">
        <v>450</v>
      </c>
      <c r="E115" s="3" t="s">
        <v>460</v>
      </c>
      <c r="F115" s="18">
        <v>0.8</v>
      </c>
      <c r="G115" s="6" t="s">
        <v>26</v>
      </c>
      <c r="H115" s="6" t="s">
        <v>461</v>
      </c>
      <c r="I115" s="3" t="s">
        <v>27</v>
      </c>
      <c r="J115" s="6" t="s">
        <v>759</v>
      </c>
      <c r="K115" s="22" t="s">
        <v>62</v>
      </c>
      <c r="L115" s="23" t="s">
        <v>88</v>
      </c>
      <c r="M115" s="22" t="s">
        <v>89</v>
      </c>
      <c r="N115" s="22" t="s">
        <v>90</v>
      </c>
      <c r="O115" s="22" t="s">
        <v>91</v>
      </c>
      <c r="P115" s="19" t="s">
        <v>137</v>
      </c>
      <c r="Q115" s="7" t="s">
        <v>157</v>
      </c>
      <c r="R115" s="8">
        <v>3462009218</v>
      </c>
      <c r="S115" s="8">
        <v>530805</v>
      </c>
      <c r="T115" s="59">
        <v>35000</v>
      </c>
      <c r="U115" s="59"/>
      <c r="V115" s="60"/>
      <c r="W115" s="60"/>
      <c r="X115" s="60"/>
      <c r="Y115" s="60"/>
      <c r="Z115" s="61">
        <v>0</v>
      </c>
      <c r="AA115" s="61">
        <v>0</v>
      </c>
      <c r="AB115" s="61">
        <v>0</v>
      </c>
      <c r="AC115" s="61">
        <v>0</v>
      </c>
      <c r="AD115" s="61">
        <v>17500</v>
      </c>
      <c r="AE115" s="61">
        <v>0</v>
      </c>
      <c r="AF115" s="61">
        <v>0</v>
      </c>
      <c r="AG115" s="61">
        <v>0</v>
      </c>
      <c r="AH115" s="61">
        <v>0</v>
      </c>
      <c r="AI115" s="61">
        <v>17500</v>
      </c>
      <c r="AJ115" s="61">
        <v>0</v>
      </c>
      <c r="AK115" s="61">
        <v>0</v>
      </c>
      <c r="AL115" s="61">
        <v>0</v>
      </c>
      <c r="AM115" s="61">
        <v>0</v>
      </c>
      <c r="AN115" s="61">
        <v>0</v>
      </c>
      <c r="AO115" s="61">
        <v>0</v>
      </c>
      <c r="AP115" s="61">
        <v>17500</v>
      </c>
      <c r="AQ115" s="61">
        <v>0</v>
      </c>
      <c r="AR115" s="61">
        <v>0</v>
      </c>
      <c r="AS115" s="61">
        <v>0</v>
      </c>
      <c r="AT115" s="61">
        <v>0</v>
      </c>
      <c r="AU115" s="61">
        <v>0</v>
      </c>
      <c r="AV115" s="61">
        <v>0</v>
      </c>
      <c r="AW115" s="61">
        <v>17500</v>
      </c>
      <c r="AY115" s="89">
        <f>+AV115+AT115+AR115+AP115+AN115+AL115+AJ115+AH115+AF115+AD115+AB115+Z115</f>
        <v>35000</v>
      </c>
      <c r="AZ115" s="89">
        <f>+AW115+AU115+AS115+AQ115+AO115+AM115+AK115+AI115+AG115+AE115+AC115+AA115</f>
        <v>35000</v>
      </c>
      <c r="BA115" s="89">
        <f t="shared" si="1"/>
        <v>0</v>
      </c>
      <c r="BB115" s="89">
        <f>+AY115-T115</f>
        <v>0</v>
      </c>
    </row>
    <row r="116" spans="1:54" ht="72" x14ac:dyDescent="0.35">
      <c r="A116" s="6" t="s">
        <v>33</v>
      </c>
      <c r="B116" s="3" t="s">
        <v>554</v>
      </c>
      <c r="C116" s="3" t="s">
        <v>451</v>
      </c>
      <c r="D116" s="3" t="s">
        <v>450</v>
      </c>
      <c r="E116" s="3" t="s">
        <v>460</v>
      </c>
      <c r="F116" s="18">
        <v>0.8</v>
      </c>
      <c r="G116" s="6" t="s">
        <v>26</v>
      </c>
      <c r="H116" s="6" t="s">
        <v>461</v>
      </c>
      <c r="I116" s="3" t="s">
        <v>27</v>
      </c>
      <c r="J116" s="6" t="s">
        <v>760</v>
      </c>
      <c r="K116" s="22" t="s">
        <v>62</v>
      </c>
      <c r="L116" s="23" t="s">
        <v>88</v>
      </c>
      <c r="M116" s="22" t="s">
        <v>89</v>
      </c>
      <c r="N116" s="22" t="s">
        <v>90</v>
      </c>
      <c r="O116" s="22" t="s">
        <v>91</v>
      </c>
      <c r="P116" s="19" t="s">
        <v>138</v>
      </c>
      <c r="Q116" s="7" t="s">
        <v>157</v>
      </c>
      <c r="R116" s="8">
        <v>353210917</v>
      </c>
      <c r="S116" s="8">
        <v>530805</v>
      </c>
      <c r="T116" s="59">
        <v>30000</v>
      </c>
      <c r="U116" s="59"/>
      <c r="V116" s="60"/>
      <c r="W116" s="60"/>
      <c r="X116" s="60"/>
      <c r="Y116" s="60"/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>
        <v>0</v>
      </c>
      <c r="AF116" s="61">
        <v>0</v>
      </c>
      <c r="AG116" s="61">
        <v>0</v>
      </c>
      <c r="AH116" s="61">
        <v>30000</v>
      </c>
      <c r="AI116" s="61">
        <v>0</v>
      </c>
      <c r="AJ116" s="61">
        <v>0</v>
      </c>
      <c r="AK116" s="61">
        <v>0</v>
      </c>
      <c r="AL116" s="61">
        <v>0</v>
      </c>
      <c r="AM116" s="61">
        <v>0</v>
      </c>
      <c r="AN116" s="61">
        <v>0</v>
      </c>
      <c r="AO116" s="61">
        <v>30000</v>
      </c>
      <c r="AP116" s="61">
        <v>0</v>
      </c>
      <c r="AQ116" s="61">
        <v>0</v>
      </c>
      <c r="AR116" s="61">
        <v>0</v>
      </c>
      <c r="AS116" s="61">
        <v>0</v>
      </c>
      <c r="AT116" s="61">
        <v>0</v>
      </c>
      <c r="AU116" s="61">
        <v>0</v>
      </c>
      <c r="AV116" s="61">
        <v>0</v>
      </c>
      <c r="AW116" s="61">
        <v>0</v>
      </c>
      <c r="AY116" s="89">
        <f>+AV116+AT116+AR116+AP116+AN116+AL116+AJ116+AH116+AF116+AD116+AB116+Z116</f>
        <v>30000</v>
      </c>
      <c r="AZ116" s="89">
        <f>+AW116+AU116+AS116+AQ116+AO116+AM116+AK116+AI116+AG116+AE116+AC116+AA116</f>
        <v>30000</v>
      </c>
      <c r="BA116" s="89">
        <f t="shared" si="1"/>
        <v>0</v>
      </c>
      <c r="BB116" s="89">
        <f>+AY116-T116</f>
        <v>0</v>
      </c>
    </row>
    <row r="117" spans="1:54" ht="72" x14ac:dyDescent="0.35">
      <c r="A117" s="6" t="s">
        <v>33</v>
      </c>
      <c r="B117" s="3" t="s">
        <v>554</v>
      </c>
      <c r="C117" s="3" t="s">
        <v>451</v>
      </c>
      <c r="D117" s="3" t="s">
        <v>450</v>
      </c>
      <c r="E117" s="3" t="s">
        <v>460</v>
      </c>
      <c r="F117" s="18">
        <v>0.8</v>
      </c>
      <c r="G117" s="6" t="s">
        <v>26</v>
      </c>
      <c r="H117" s="6" t="s">
        <v>461</v>
      </c>
      <c r="I117" s="3" t="s">
        <v>27</v>
      </c>
      <c r="J117" s="6" t="s">
        <v>760</v>
      </c>
      <c r="K117" s="22" t="s">
        <v>62</v>
      </c>
      <c r="L117" s="23" t="s">
        <v>88</v>
      </c>
      <c r="M117" s="22" t="s">
        <v>89</v>
      </c>
      <c r="N117" s="22" t="s">
        <v>90</v>
      </c>
      <c r="O117" s="22" t="s">
        <v>91</v>
      </c>
      <c r="P117" s="19" t="s">
        <v>138</v>
      </c>
      <c r="Q117" s="7" t="s">
        <v>157</v>
      </c>
      <c r="R117" s="8">
        <v>353210917</v>
      </c>
      <c r="S117" s="8">
        <v>530826</v>
      </c>
      <c r="T117" s="59">
        <v>5000</v>
      </c>
      <c r="U117" s="59"/>
      <c r="V117" s="60"/>
      <c r="W117" s="60"/>
      <c r="X117" s="60"/>
      <c r="Y117" s="60"/>
      <c r="Z117" s="61">
        <v>0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0</v>
      </c>
      <c r="AG117" s="61">
        <v>0</v>
      </c>
      <c r="AH117" s="61">
        <v>5000</v>
      </c>
      <c r="AI117" s="61">
        <v>0</v>
      </c>
      <c r="AJ117" s="61">
        <v>0</v>
      </c>
      <c r="AK117" s="61">
        <v>0</v>
      </c>
      <c r="AL117" s="61">
        <v>0</v>
      </c>
      <c r="AM117" s="61">
        <v>0</v>
      </c>
      <c r="AN117" s="61">
        <v>0</v>
      </c>
      <c r="AO117" s="61">
        <v>5000</v>
      </c>
      <c r="AP117" s="61">
        <v>0</v>
      </c>
      <c r="AQ117" s="61">
        <v>0</v>
      </c>
      <c r="AR117" s="61">
        <v>0</v>
      </c>
      <c r="AS117" s="61">
        <v>0</v>
      </c>
      <c r="AT117" s="61">
        <v>0</v>
      </c>
      <c r="AU117" s="61">
        <v>0</v>
      </c>
      <c r="AV117" s="61">
        <v>0</v>
      </c>
      <c r="AW117" s="61">
        <v>0</v>
      </c>
      <c r="AY117" s="89">
        <f>+AV117+AT117+AR117+AP117+AN117+AL117+AJ117+AH117+AF117+AD117+AB117+Z117</f>
        <v>5000</v>
      </c>
      <c r="AZ117" s="89">
        <f>+AW117+AU117+AS117+AQ117+AO117+AM117+AK117+AI117+AG117+AE117+AC117+AA117</f>
        <v>5000</v>
      </c>
      <c r="BA117" s="89">
        <f t="shared" si="1"/>
        <v>0</v>
      </c>
      <c r="BB117" s="89">
        <f>+AY117-T117</f>
        <v>0</v>
      </c>
    </row>
    <row r="118" spans="1:54" ht="72" x14ac:dyDescent="0.35">
      <c r="A118" s="6" t="s">
        <v>33</v>
      </c>
      <c r="B118" s="3" t="s">
        <v>554</v>
      </c>
      <c r="C118" s="3" t="s">
        <v>451</v>
      </c>
      <c r="D118" s="3" t="s">
        <v>450</v>
      </c>
      <c r="E118" s="3" t="s">
        <v>460</v>
      </c>
      <c r="F118" s="18">
        <v>0.8</v>
      </c>
      <c r="G118" s="6" t="s">
        <v>26</v>
      </c>
      <c r="H118" s="6" t="s">
        <v>461</v>
      </c>
      <c r="I118" s="3" t="s">
        <v>27</v>
      </c>
      <c r="J118" s="6" t="s">
        <v>499</v>
      </c>
      <c r="K118" s="22" t="s">
        <v>62</v>
      </c>
      <c r="L118" s="23" t="s">
        <v>88</v>
      </c>
      <c r="M118" s="22" t="s">
        <v>89</v>
      </c>
      <c r="N118" s="22" t="s">
        <v>90</v>
      </c>
      <c r="O118" s="22" t="s">
        <v>91</v>
      </c>
      <c r="P118" s="19" t="s">
        <v>139</v>
      </c>
      <c r="Q118" s="7" t="s">
        <v>157</v>
      </c>
      <c r="R118" s="8">
        <v>922120011</v>
      </c>
      <c r="S118" s="8">
        <v>530225</v>
      </c>
      <c r="T118" s="59">
        <v>7000</v>
      </c>
      <c r="U118" s="59"/>
      <c r="V118" s="60"/>
      <c r="W118" s="60"/>
      <c r="X118" s="60"/>
      <c r="Y118" s="60"/>
      <c r="Z118" s="61">
        <v>0</v>
      </c>
      <c r="AA118" s="61">
        <v>0</v>
      </c>
      <c r="AB118" s="61">
        <v>0</v>
      </c>
      <c r="AC118" s="61">
        <v>0</v>
      </c>
      <c r="AD118" s="61">
        <v>0</v>
      </c>
      <c r="AE118" s="61">
        <v>0</v>
      </c>
      <c r="AF118" s="61">
        <v>0</v>
      </c>
      <c r="AG118" s="61">
        <v>0</v>
      </c>
      <c r="AH118" s="61">
        <v>7000</v>
      </c>
      <c r="AI118" s="61">
        <v>0</v>
      </c>
      <c r="AJ118" s="61">
        <v>0</v>
      </c>
      <c r="AK118" s="61">
        <v>0</v>
      </c>
      <c r="AL118" s="61">
        <v>0</v>
      </c>
      <c r="AM118" s="61">
        <v>0</v>
      </c>
      <c r="AN118" s="61">
        <v>0</v>
      </c>
      <c r="AO118" s="61">
        <v>0</v>
      </c>
      <c r="AP118" s="61">
        <v>0</v>
      </c>
      <c r="AQ118" s="61">
        <v>0</v>
      </c>
      <c r="AR118" s="61">
        <v>0</v>
      </c>
      <c r="AS118" s="61">
        <v>0</v>
      </c>
      <c r="AT118" s="61">
        <v>0</v>
      </c>
      <c r="AU118" s="61">
        <v>0</v>
      </c>
      <c r="AV118" s="61">
        <v>0</v>
      </c>
      <c r="AW118" s="61">
        <v>7000</v>
      </c>
      <c r="AY118" s="89">
        <f>+AV118+AT118+AR118+AP118+AN118+AL118+AJ118+AH118+AF118+AD118+AB118+Z118</f>
        <v>7000</v>
      </c>
      <c r="AZ118" s="89">
        <f>+AW118+AU118+AS118+AQ118+AO118+AM118+AK118+AI118+AG118+AE118+AC118+AA118</f>
        <v>7000</v>
      </c>
      <c r="BA118" s="89">
        <f t="shared" si="1"/>
        <v>0</v>
      </c>
      <c r="BB118" s="89">
        <f>+AY118-T118</f>
        <v>0</v>
      </c>
    </row>
    <row r="119" spans="1:54" ht="72" x14ac:dyDescent="0.35">
      <c r="A119" s="6" t="s">
        <v>33</v>
      </c>
      <c r="B119" s="3" t="s">
        <v>554</v>
      </c>
      <c r="C119" s="3" t="s">
        <v>451</v>
      </c>
      <c r="D119" s="3" t="s">
        <v>450</v>
      </c>
      <c r="E119" s="3" t="s">
        <v>460</v>
      </c>
      <c r="F119" s="18">
        <v>0.8</v>
      </c>
      <c r="G119" s="6" t="s">
        <v>26</v>
      </c>
      <c r="H119" s="6" t="s">
        <v>461</v>
      </c>
      <c r="I119" s="3" t="s">
        <v>27</v>
      </c>
      <c r="J119" s="6" t="s">
        <v>57</v>
      </c>
      <c r="K119" s="22" t="s">
        <v>62</v>
      </c>
      <c r="L119" s="23" t="s">
        <v>88</v>
      </c>
      <c r="M119" s="22" t="s">
        <v>89</v>
      </c>
      <c r="N119" s="22" t="s">
        <v>90</v>
      </c>
      <c r="O119" s="22" t="s">
        <v>91</v>
      </c>
      <c r="P119" s="19" t="s">
        <v>140</v>
      </c>
      <c r="Q119" s="7" t="s">
        <v>157</v>
      </c>
      <c r="R119" s="8">
        <v>319230013</v>
      </c>
      <c r="S119" s="8">
        <v>530805</v>
      </c>
      <c r="T119" s="59">
        <v>7000</v>
      </c>
      <c r="U119" s="59"/>
      <c r="V119" s="60"/>
      <c r="W119" s="60"/>
      <c r="X119" s="60"/>
      <c r="Y119" s="60"/>
      <c r="Z119" s="61">
        <v>0</v>
      </c>
      <c r="AA119" s="61">
        <v>0</v>
      </c>
      <c r="AB119" s="61">
        <v>7000</v>
      </c>
      <c r="AC119" s="61">
        <v>0</v>
      </c>
      <c r="AD119" s="61">
        <v>0</v>
      </c>
      <c r="AE119" s="61">
        <v>0</v>
      </c>
      <c r="AF119" s="61">
        <v>0</v>
      </c>
      <c r="AG119" s="61">
        <v>0</v>
      </c>
      <c r="AH119" s="61">
        <v>0</v>
      </c>
      <c r="AI119" s="61">
        <v>7000</v>
      </c>
      <c r="AJ119" s="61">
        <v>0</v>
      </c>
      <c r="AK119" s="61">
        <v>0</v>
      </c>
      <c r="AL119" s="61">
        <v>0</v>
      </c>
      <c r="AM119" s="61">
        <v>0</v>
      </c>
      <c r="AN119" s="61">
        <v>0</v>
      </c>
      <c r="AO119" s="61">
        <v>0</v>
      </c>
      <c r="AP119" s="61">
        <v>0</v>
      </c>
      <c r="AQ119" s="61">
        <v>0</v>
      </c>
      <c r="AR119" s="61">
        <v>0</v>
      </c>
      <c r="AS119" s="61">
        <v>0</v>
      </c>
      <c r="AT119" s="61">
        <v>0</v>
      </c>
      <c r="AU119" s="61">
        <v>0</v>
      </c>
      <c r="AV119" s="61">
        <v>0</v>
      </c>
      <c r="AW119" s="61">
        <v>0</v>
      </c>
      <c r="AY119" s="89">
        <f>+AV119+AT119+AR119+AP119+AN119+AL119+AJ119+AH119+AF119+AD119+AB119+Z119</f>
        <v>7000</v>
      </c>
      <c r="AZ119" s="89">
        <f>+AW119+AU119+AS119+AQ119+AO119+AM119+AK119+AI119+AG119+AE119+AC119+AA119</f>
        <v>7000</v>
      </c>
      <c r="BA119" s="89">
        <f t="shared" si="1"/>
        <v>0</v>
      </c>
      <c r="BB119" s="89">
        <f>+AY119-T119</f>
        <v>0</v>
      </c>
    </row>
    <row r="120" spans="1:54" s="31" customFormat="1" ht="72" x14ac:dyDescent="0.35">
      <c r="A120" s="6" t="s">
        <v>33</v>
      </c>
      <c r="B120" s="3" t="s">
        <v>554</v>
      </c>
      <c r="C120" s="3" t="s">
        <v>449</v>
      </c>
      <c r="D120" s="3" t="s">
        <v>450</v>
      </c>
      <c r="E120" s="3" t="s">
        <v>448</v>
      </c>
      <c r="F120" s="18">
        <v>1</v>
      </c>
      <c r="G120" s="6" t="s">
        <v>26</v>
      </c>
      <c r="H120" s="6" t="s">
        <v>34</v>
      </c>
      <c r="I120" s="3" t="s">
        <v>27</v>
      </c>
      <c r="J120" s="6" t="s">
        <v>500</v>
      </c>
      <c r="K120" s="22" t="s">
        <v>62</v>
      </c>
      <c r="L120" s="3" t="s">
        <v>88</v>
      </c>
      <c r="M120" s="3" t="s">
        <v>89</v>
      </c>
      <c r="N120" s="3" t="s">
        <v>86</v>
      </c>
      <c r="O120" s="3" t="s">
        <v>146</v>
      </c>
      <c r="P120" s="3" t="s">
        <v>115</v>
      </c>
      <c r="Q120" s="7" t="s">
        <v>157</v>
      </c>
      <c r="R120" s="8"/>
      <c r="S120" s="8">
        <v>530225</v>
      </c>
      <c r="T120" s="59">
        <v>3343.03</v>
      </c>
      <c r="U120" s="59"/>
      <c r="V120" s="60"/>
      <c r="W120" s="60"/>
      <c r="X120" s="60"/>
      <c r="Y120" s="60"/>
      <c r="Z120" s="59">
        <v>3343.03</v>
      </c>
      <c r="AA120" s="61">
        <v>0</v>
      </c>
      <c r="AB120" s="61">
        <v>0</v>
      </c>
      <c r="AC120" s="61">
        <v>0</v>
      </c>
      <c r="AD120" s="61">
        <v>0</v>
      </c>
      <c r="AE120" s="59">
        <v>3343.03</v>
      </c>
      <c r="AF120" s="61">
        <v>0</v>
      </c>
      <c r="AG120" s="61">
        <v>0</v>
      </c>
      <c r="AH120" s="61">
        <v>0</v>
      </c>
      <c r="AI120" s="61">
        <v>0</v>
      </c>
      <c r="AJ120" s="61">
        <v>0</v>
      </c>
      <c r="AK120" s="61">
        <v>0</v>
      </c>
      <c r="AL120" s="61">
        <v>0</v>
      </c>
      <c r="AM120" s="61">
        <v>0</v>
      </c>
      <c r="AN120" s="61">
        <v>0</v>
      </c>
      <c r="AO120" s="61">
        <v>0</v>
      </c>
      <c r="AP120" s="61">
        <v>0</v>
      </c>
      <c r="AQ120" s="61">
        <v>0</v>
      </c>
      <c r="AR120" s="61">
        <v>0</v>
      </c>
      <c r="AS120" s="61">
        <v>0</v>
      </c>
      <c r="AT120" s="61">
        <v>0</v>
      </c>
      <c r="AU120" s="61">
        <v>0</v>
      </c>
      <c r="AV120" s="61">
        <v>0</v>
      </c>
      <c r="AW120" s="61">
        <v>0</v>
      </c>
      <c r="AY120" s="89">
        <f>+AV120+AT120+AR120+AP120+AN120+AL120+AJ120+AH120+AF120+AD120+AB120+Z120</f>
        <v>3343.03</v>
      </c>
      <c r="AZ120" s="89">
        <f>+AW120+AU120+AS120+AQ120+AO120+AM120+AK120+AI120+AG120+AE120+AC120+AA120</f>
        <v>3343.03</v>
      </c>
      <c r="BA120" s="89">
        <f t="shared" si="1"/>
        <v>0</v>
      </c>
      <c r="BB120" s="89">
        <f>+AY120-T120</f>
        <v>0</v>
      </c>
    </row>
    <row r="121" spans="1:54" ht="72" x14ac:dyDescent="0.35">
      <c r="A121" s="6" t="s">
        <v>33</v>
      </c>
      <c r="B121" s="3" t="s">
        <v>554</v>
      </c>
      <c r="C121" s="3" t="s">
        <v>451</v>
      </c>
      <c r="D121" s="3" t="s">
        <v>450</v>
      </c>
      <c r="E121" s="3" t="s">
        <v>460</v>
      </c>
      <c r="F121" s="18">
        <v>0.8</v>
      </c>
      <c r="G121" s="6" t="s">
        <v>26</v>
      </c>
      <c r="H121" s="6" t="s">
        <v>461</v>
      </c>
      <c r="I121" s="3" t="s">
        <v>27</v>
      </c>
      <c r="J121" s="6" t="s">
        <v>501</v>
      </c>
      <c r="K121" s="22" t="s">
        <v>62</v>
      </c>
      <c r="L121" s="23" t="s">
        <v>88</v>
      </c>
      <c r="M121" s="22" t="s">
        <v>89</v>
      </c>
      <c r="N121" s="22" t="s">
        <v>90</v>
      </c>
      <c r="O121" s="22" t="s">
        <v>91</v>
      </c>
      <c r="P121" s="19" t="s">
        <v>141</v>
      </c>
      <c r="Q121" s="7" t="s">
        <v>157</v>
      </c>
      <c r="R121" s="8">
        <v>451300015</v>
      </c>
      <c r="S121" s="8">
        <v>840104</v>
      </c>
      <c r="T121" s="59">
        <v>15000</v>
      </c>
      <c r="U121" s="59"/>
      <c r="V121" s="60"/>
      <c r="W121" s="60"/>
      <c r="X121" s="60"/>
      <c r="Y121" s="60"/>
      <c r="Z121" s="61">
        <v>0</v>
      </c>
      <c r="AA121" s="61">
        <v>0</v>
      </c>
      <c r="AB121" s="61">
        <v>0</v>
      </c>
      <c r="AC121" s="61">
        <v>0</v>
      </c>
      <c r="AD121" s="61">
        <v>15000</v>
      </c>
      <c r="AE121" s="61">
        <v>0</v>
      </c>
      <c r="AF121" s="61">
        <v>0</v>
      </c>
      <c r="AG121" s="61">
        <v>0</v>
      </c>
      <c r="AH121" s="61">
        <v>0</v>
      </c>
      <c r="AI121" s="61">
        <v>0</v>
      </c>
      <c r="AJ121" s="61">
        <v>0</v>
      </c>
      <c r="AK121" s="61">
        <v>0</v>
      </c>
      <c r="AL121" s="61">
        <v>0</v>
      </c>
      <c r="AM121" s="61">
        <v>0</v>
      </c>
      <c r="AN121" s="61">
        <v>0</v>
      </c>
      <c r="AO121" s="61">
        <v>0</v>
      </c>
      <c r="AP121" s="61">
        <v>0</v>
      </c>
      <c r="AQ121" s="61">
        <v>15000</v>
      </c>
      <c r="AR121" s="61">
        <v>0</v>
      </c>
      <c r="AS121" s="61">
        <v>0</v>
      </c>
      <c r="AT121" s="61">
        <v>0</v>
      </c>
      <c r="AU121" s="61">
        <v>0</v>
      </c>
      <c r="AV121" s="61">
        <v>0</v>
      </c>
      <c r="AW121" s="61">
        <v>0</v>
      </c>
      <c r="AY121" s="89">
        <f>+AV121+AT121+AR121+AP121+AN121+AL121+AJ121+AH121+AF121+AD121+AB121+Z121</f>
        <v>15000</v>
      </c>
      <c r="AZ121" s="89">
        <f>+AW121+AU121+AS121+AQ121+AO121+AM121+AK121+AI121+AG121+AE121+AC121+AA121</f>
        <v>15000</v>
      </c>
      <c r="BA121" s="89">
        <f t="shared" si="1"/>
        <v>0</v>
      </c>
      <c r="BB121" s="89">
        <f>+AY121-T121</f>
        <v>0</v>
      </c>
    </row>
    <row r="122" spans="1:54" s="31" customFormat="1" ht="72" x14ac:dyDescent="0.35">
      <c r="A122" s="6" t="s">
        <v>33</v>
      </c>
      <c r="B122" s="3" t="s">
        <v>554</v>
      </c>
      <c r="C122" s="3" t="s">
        <v>451</v>
      </c>
      <c r="D122" s="3" t="s">
        <v>450</v>
      </c>
      <c r="E122" s="3" t="s">
        <v>460</v>
      </c>
      <c r="F122" s="18">
        <v>0.8</v>
      </c>
      <c r="G122" s="6" t="s">
        <v>26</v>
      </c>
      <c r="H122" s="6" t="s">
        <v>461</v>
      </c>
      <c r="I122" s="3" t="s">
        <v>27</v>
      </c>
      <c r="J122" s="6" t="s">
        <v>736</v>
      </c>
      <c r="K122" s="22" t="s">
        <v>62</v>
      </c>
      <c r="L122" s="23" t="s">
        <v>88</v>
      </c>
      <c r="M122" s="22" t="s">
        <v>89</v>
      </c>
      <c r="N122" s="22" t="s">
        <v>90</v>
      </c>
      <c r="O122" s="22" t="s">
        <v>91</v>
      </c>
      <c r="P122" s="19" t="s">
        <v>142</v>
      </c>
      <c r="Q122" s="7" t="s">
        <v>157</v>
      </c>
      <c r="R122" s="8"/>
      <c r="S122" s="8">
        <v>530811</v>
      </c>
      <c r="T122" s="59">
        <v>19223.439999999999</v>
      </c>
      <c r="U122" s="59"/>
      <c r="V122" s="60"/>
      <c r="W122" s="60"/>
      <c r="X122" s="60"/>
      <c r="Y122" s="60"/>
      <c r="Z122" s="61"/>
      <c r="AA122" s="61"/>
      <c r="AB122" s="59">
        <v>19223.439999999999</v>
      </c>
      <c r="AC122" s="61"/>
      <c r="AD122" s="61"/>
      <c r="AE122" s="61"/>
      <c r="AF122" s="61"/>
      <c r="AG122" s="59">
        <v>19223.439999999999</v>
      </c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Y122" s="89">
        <f>+AV122+AT122+AR122+AP122+AN122+AL122+AJ122+AH122+AF122+AD122+AB122+Z122</f>
        <v>19223.439999999999</v>
      </c>
      <c r="AZ122" s="89">
        <f>+AW122+AU122+AS122+AQ122+AO122+AM122+AK122+AI122+AG122+AE122+AC122+AA122</f>
        <v>19223.439999999999</v>
      </c>
      <c r="BA122" s="89">
        <f t="shared" si="1"/>
        <v>0</v>
      </c>
      <c r="BB122" s="89">
        <f>+AY122-T122</f>
        <v>0</v>
      </c>
    </row>
    <row r="123" spans="1:54" s="31" customFormat="1" ht="72" x14ac:dyDescent="0.35">
      <c r="A123" s="6" t="s">
        <v>33</v>
      </c>
      <c r="B123" s="3" t="s">
        <v>554</v>
      </c>
      <c r="C123" s="3" t="s">
        <v>449</v>
      </c>
      <c r="D123" s="3" t="s">
        <v>450</v>
      </c>
      <c r="E123" s="3" t="s">
        <v>448</v>
      </c>
      <c r="F123" s="18">
        <v>1</v>
      </c>
      <c r="G123" s="6" t="s">
        <v>26</v>
      </c>
      <c r="H123" s="6" t="s">
        <v>34</v>
      </c>
      <c r="I123" s="3" t="s">
        <v>27</v>
      </c>
      <c r="J123" s="6" t="s">
        <v>613</v>
      </c>
      <c r="K123" s="22" t="s">
        <v>62</v>
      </c>
      <c r="L123" s="3" t="s">
        <v>88</v>
      </c>
      <c r="M123" s="3" t="s">
        <v>89</v>
      </c>
      <c r="N123" s="3" t="s">
        <v>86</v>
      </c>
      <c r="O123" s="3" t="s">
        <v>146</v>
      </c>
      <c r="P123" s="3" t="s">
        <v>116</v>
      </c>
      <c r="Q123" s="7" t="s">
        <v>157</v>
      </c>
      <c r="R123" s="8"/>
      <c r="S123" s="8">
        <v>530405</v>
      </c>
      <c r="T123" s="59">
        <v>1092.3399999999999</v>
      </c>
      <c r="U123" s="59">
        <v>1145.7399999999998</v>
      </c>
      <c r="V123" s="59">
        <v>1357.33</v>
      </c>
      <c r="W123" s="59">
        <v>1132.2299999999998</v>
      </c>
      <c r="X123" s="59">
        <v>1312.9599999999998</v>
      </c>
      <c r="Y123" s="60"/>
      <c r="Z123" s="59">
        <v>1092.3399999999999</v>
      </c>
      <c r="AA123" s="61"/>
      <c r="AB123" s="59"/>
      <c r="AC123" s="61"/>
      <c r="AD123" s="61"/>
      <c r="AE123" s="61"/>
      <c r="AF123" s="61"/>
      <c r="AG123" s="59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59">
        <v>1092.3399999999999</v>
      </c>
      <c r="AY123" s="89">
        <f>+AV123+AT123+AR123+AP123+AN123+AL123+AJ123+AH123+AF123+AD123+AB123+Z123</f>
        <v>1092.3399999999999</v>
      </c>
      <c r="AZ123" s="89">
        <f>+AW123+AU123+AS123+AQ123+AO123+AM123+AK123+AI123+AG123+AE123+AC123+AA123</f>
        <v>1092.3399999999999</v>
      </c>
      <c r="BA123" s="89">
        <f t="shared" si="1"/>
        <v>0</v>
      </c>
      <c r="BB123" s="89">
        <f>+AY123-T123</f>
        <v>0</v>
      </c>
    </row>
    <row r="124" spans="1:54" s="31" customFormat="1" ht="72" x14ac:dyDescent="0.35">
      <c r="A124" s="6" t="s">
        <v>33</v>
      </c>
      <c r="B124" s="3" t="s">
        <v>554</v>
      </c>
      <c r="C124" s="3" t="s">
        <v>449</v>
      </c>
      <c r="D124" s="3" t="s">
        <v>450</v>
      </c>
      <c r="E124" s="3" t="s">
        <v>448</v>
      </c>
      <c r="F124" s="18">
        <v>1</v>
      </c>
      <c r="G124" s="6" t="s">
        <v>26</v>
      </c>
      <c r="H124" s="6" t="s">
        <v>34</v>
      </c>
      <c r="I124" s="3" t="s">
        <v>27</v>
      </c>
      <c r="J124" s="6" t="s">
        <v>613</v>
      </c>
      <c r="K124" s="22" t="s">
        <v>62</v>
      </c>
      <c r="L124" s="3" t="s">
        <v>88</v>
      </c>
      <c r="M124" s="3" t="s">
        <v>89</v>
      </c>
      <c r="N124" s="3" t="s">
        <v>86</v>
      </c>
      <c r="O124" s="3" t="s">
        <v>146</v>
      </c>
      <c r="P124" s="3" t="s">
        <v>116</v>
      </c>
      <c r="Q124" s="7" t="s">
        <v>157</v>
      </c>
      <c r="R124" s="8"/>
      <c r="S124" s="8">
        <v>530404</v>
      </c>
      <c r="T124" s="59">
        <v>714.93999999999983</v>
      </c>
      <c r="U124" s="59">
        <v>1416.3</v>
      </c>
      <c r="V124" s="59">
        <v>2131.2399999999998</v>
      </c>
      <c r="W124" s="59">
        <v>714.93999999999983</v>
      </c>
      <c r="X124" s="59">
        <v>1416.3</v>
      </c>
      <c r="Y124" s="60"/>
      <c r="Z124" s="59">
        <v>714.93999999999983</v>
      </c>
      <c r="AA124" s="61"/>
      <c r="AB124" s="59"/>
      <c r="AC124" s="61"/>
      <c r="AD124" s="61"/>
      <c r="AE124" s="61"/>
      <c r="AF124" s="61"/>
      <c r="AG124" s="59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59">
        <v>714.93999999999983</v>
      </c>
      <c r="AY124" s="89">
        <f>+AV124+AT124+AR124+AP124+AN124+AL124+AJ124+AH124+AF124+AD124+AB124+Z124</f>
        <v>714.93999999999983</v>
      </c>
      <c r="AZ124" s="89">
        <f>+AW124+AU124+AS124+AQ124+AO124+AM124+AK124+AI124+AG124+AE124+AC124+AA124</f>
        <v>714.93999999999983</v>
      </c>
      <c r="BA124" s="89">
        <f t="shared" si="1"/>
        <v>0</v>
      </c>
      <c r="BB124" s="89">
        <f>+AY124-T124</f>
        <v>0</v>
      </c>
    </row>
    <row r="125" spans="1:54" s="31" customFormat="1" ht="72" x14ac:dyDescent="0.35">
      <c r="A125" s="6" t="s">
        <v>33</v>
      </c>
      <c r="B125" s="3" t="s">
        <v>554</v>
      </c>
      <c r="C125" s="3" t="s">
        <v>451</v>
      </c>
      <c r="D125" s="3" t="s">
        <v>450</v>
      </c>
      <c r="E125" s="3" t="s">
        <v>460</v>
      </c>
      <c r="F125" s="18">
        <v>0.8</v>
      </c>
      <c r="G125" s="6" t="s">
        <v>26</v>
      </c>
      <c r="H125" s="6" t="s">
        <v>461</v>
      </c>
      <c r="I125" s="3" t="s">
        <v>27</v>
      </c>
      <c r="J125" s="6" t="s">
        <v>61</v>
      </c>
      <c r="K125" s="22" t="s">
        <v>62</v>
      </c>
      <c r="L125" s="23" t="s">
        <v>88</v>
      </c>
      <c r="M125" s="22" t="s">
        <v>89</v>
      </c>
      <c r="N125" s="22" t="s">
        <v>90</v>
      </c>
      <c r="O125" s="22" t="s">
        <v>91</v>
      </c>
      <c r="P125" s="19" t="s">
        <v>143</v>
      </c>
      <c r="Q125" s="7" t="s">
        <v>157</v>
      </c>
      <c r="R125" s="8"/>
      <c r="S125" s="8">
        <v>530201</v>
      </c>
      <c r="T125" s="59">
        <v>2000</v>
      </c>
      <c r="U125" s="59"/>
      <c r="V125" s="60"/>
      <c r="W125" s="60"/>
      <c r="X125" s="60"/>
      <c r="Y125" s="60"/>
      <c r="Z125" s="59">
        <v>2000</v>
      </c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59">
        <v>2000</v>
      </c>
      <c r="AY125" s="89">
        <f>+AV125+AT125+AR125+AP125+AN125+AL125+AJ125+AH125+AF125+AD125+AB125+Z125</f>
        <v>2000</v>
      </c>
      <c r="AZ125" s="89">
        <f>+AW125+AU125+AS125+AQ125+AO125+AM125+AK125+AI125+AG125+AE125+AC125+AA125</f>
        <v>2000</v>
      </c>
      <c r="BA125" s="89">
        <f t="shared" si="1"/>
        <v>0</v>
      </c>
      <c r="BB125" s="89">
        <f>+AY125-T125</f>
        <v>0</v>
      </c>
    </row>
    <row r="126" spans="1:54" ht="72" x14ac:dyDescent="0.35">
      <c r="A126" s="6" t="s">
        <v>33</v>
      </c>
      <c r="B126" s="3" t="s">
        <v>554</v>
      </c>
      <c r="C126" s="3" t="s">
        <v>451</v>
      </c>
      <c r="D126" s="3" t="s">
        <v>450</v>
      </c>
      <c r="E126" s="3" t="s">
        <v>460</v>
      </c>
      <c r="F126" s="18">
        <v>0.8</v>
      </c>
      <c r="G126" s="6" t="s">
        <v>26</v>
      </c>
      <c r="H126" s="6" t="s">
        <v>461</v>
      </c>
      <c r="I126" s="3" t="s">
        <v>27</v>
      </c>
      <c r="J126" s="6" t="s">
        <v>61</v>
      </c>
      <c r="K126" s="22" t="s">
        <v>62</v>
      </c>
      <c r="L126" s="23" t="s">
        <v>88</v>
      </c>
      <c r="M126" s="22" t="s">
        <v>89</v>
      </c>
      <c r="N126" s="22" t="s">
        <v>90</v>
      </c>
      <c r="O126" s="22" t="s">
        <v>91</v>
      </c>
      <c r="P126" s="19" t="s">
        <v>143</v>
      </c>
      <c r="Q126" s="7" t="s">
        <v>157</v>
      </c>
      <c r="R126" s="34"/>
      <c r="S126" s="5">
        <v>530202</v>
      </c>
      <c r="T126" s="61">
        <v>5000</v>
      </c>
      <c r="U126" s="61"/>
      <c r="V126" s="61"/>
      <c r="W126" s="61"/>
      <c r="X126" s="61"/>
      <c r="Y126" s="61"/>
      <c r="Z126" s="61">
        <v>5000</v>
      </c>
      <c r="AA126" s="61">
        <v>0</v>
      </c>
      <c r="AB126" s="61">
        <v>0</v>
      </c>
      <c r="AC126" s="61">
        <v>0</v>
      </c>
      <c r="AD126" s="61">
        <v>0</v>
      </c>
      <c r="AE126" s="61">
        <v>0</v>
      </c>
      <c r="AF126" s="61">
        <v>0</v>
      </c>
      <c r="AG126" s="61">
        <v>0</v>
      </c>
      <c r="AH126" s="61">
        <v>0</v>
      </c>
      <c r="AI126" s="61">
        <v>0</v>
      </c>
      <c r="AJ126" s="61">
        <v>0</v>
      </c>
      <c r="AK126" s="61">
        <v>0</v>
      </c>
      <c r="AL126" s="61">
        <v>0</v>
      </c>
      <c r="AM126" s="61">
        <v>0</v>
      </c>
      <c r="AN126" s="61">
        <v>0</v>
      </c>
      <c r="AO126" s="61">
        <v>0</v>
      </c>
      <c r="AP126" s="61">
        <v>0</v>
      </c>
      <c r="AQ126" s="61">
        <v>0</v>
      </c>
      <c r="AR126" s="61">
        <v>0</v>
      </c>
      <c r="AS126" s="61">
        <v>0</v>
      </c>
      <c r="AT126" s="63">
        <v>0</v>
      </c>
      <c r="AU126" s="63">
        <v>0</v>
      </c>
      <c r="AV126" s="63">
        <v>0</v>
      </c>
      <c r="AW126" s="64">
        <v>5000</v>
      </c>
      <c r="AY126" s="89">
        <f>+AV126+AT126+AR126+AP126+AN126+AL126+AJ126+AH126+AF126+AD126+AB126+Z126</f>
        <v>5000</v>
      </c>
      <c r="AZ126" s="89">
        <f>+AW126+AU126+AS126+AQ126+AO126+AM126+AK126+AI126+AG126+AE126+AC126+AA126</f>
        <v>5000</v>
      </c>
      <c r="BA126" s="89">
        <f t="shared" si="1"/>
        <v>0</v>
      </c>
      <c r="BB126" s="89">
        <f>+AY126-T126</f>
        <v>0</v>
      </c>
    </row>
    <row r="127" spans="1:54" ht="72" x14ac:dyDescent="0.35">
      <c r="A127" s="6" t="s">
        <v>33</v>
      </c>
      <c r="B127" s="3" t="s">
        <v>554</v>
      </c>
      <c r="C127" s="3" t="s">
        <v>451</v>
      </c>
      <c r="D127" s="3" t="s">
        <v>450</v>
      </c>
      <c r="E127" s="3" t="s">
        <v>460</v>
      </c>
      <c r="F127" s="18">
        <v>0.8</v>
      </c>
      <c r="G127" s="6" t="s">
        <v>26</v>
      </c>
      <c r="H127" s="6" t="s">
        <v>461</v>
      </c>
      <c r="I127" s="3" t="s">
        <v>27</v>
      </c>
      <c r="J127" s="6" t="s">
        <v>61</v>
      </c>
      <c r="K127" s="22" t="s">
        <v>62</v>
      </c>
      <c r="L127" s="23" t="s">
        <v>88</v>
      </c>
      <c r="M127" s="22" t="s">
        <v>89</v>
      </c>
      <c r="N127" s="22" t="s">
        <v>90</v>
      </c>
      <c r="O127" s="22" t="s">
        <v>91</v>
      </c>
      <c r="P127" s="19" t="s">
        <v>143</v>
      </c>
      <c r="Q127" s="7" t="s">
        <v>157</v>
      </c>
      <c r="R127" s="34"/>
      <c r="S127" s="5">
        <v>530405</v>
      </c>
      <c r="T127" s="61">
        <v>5000</v>
      </c>
      <c r="U127" s="61"/>
      <c r="V127" s="61"/>
      <c r="W127" s="61"/>
      <c r="X127" s="61"/>
      <c r="Y127" s="61"/>
      <c r="Z127" s="61">
        <v>5000</v>
      </c>
      <c r="AA127" s="61">
        <v>0</v>
      </c>
      <c r="AB127" s="61">
        <v>0</v>
      </c>
      <c r="AC127" s="61">
        <v>0</v>
      </c>
      <c r="AD127" s="61">
        <v>0</v>
      </c>
      <c r="AE127" s="61">
        <v>0</v>
      </c>
      <c r="AF127" s="61">
        <v>0</v>
      </c>
      <c r="AG127" s="61">
        <v>0</v>
      </c>
      <c r="AH127" s="61">
        <v>0</v>
      </c>
      <c r="AI127" s="61">
        <v>0</v>
      </c>
      <c r="AJ127" s="61">
        <v>0</v>
      </c>
      <c r="AK127" s="61">
        <v>0</v>
      </c>
      <c r="AL127" s="61">
        <v>0</v>
      </c>
      <c r="AM127" s="61">
        <v>0</v>
      </c>
      <c r="AN127" s="61">
        <v>0</v>
      </c>
      <c r="AO127" s="61">
        <v>0</v>
      </c>
      <c r="AP127" s="61">
        <v>0</v>
      </c>
      <c r="AQ127" s="61">
        <v>0</v>
      </c>
      <c r="AR127" s="61">
        <v>0</v>
      </c>
      <c r="AS127" s="61">
        <v>0</v>
      </c>
      <c r="AT127" s="63">
        <v>0</v>
      </c>
      <c r="AU127" s="63">
        <v>0</v>
      </c>
      <c r="AV127" s="63">
        <v>0</v>
      </c>
      <c r="AW127" s="64">
        <v>5000</v>
      </c>
      <c r="AY127" s="89">
        <f>+AV127+AT127+AR127+AP127+AN127+AL127+AJ127+AH127+AF127+AD127+AB127+Z127</f>
        <v>5000</v>
      </c>
      <c r="AZ127" s="89">
        <f>+AW127+AU127+AS127+AQ127+AO127+AM127+AK127+AI127+AG127+AE127+AC127+AA127</f>
        <v>5000</v>
      </c>
      <c r="BA127" s="89">
        <f t="shared" si="1"/>
        <v>0</v>
      </c>
      <c r="BB127" s="89">
        <f>+AY127-T127</f>
        <v>0</v>
      </c>
    </row>
    <row r="128" spans="1:54" ht="72" x14ac:dyDescent="0.35">
      <c r="A128" s="6" t="s">
        <v>33</v>
      </c>
      <c r="B128" s="3" t="s">
        <v>554</v>
      </c>
      <c r="C128" s="3" t="s">
        <v>451</v>
      </c>
      <c r="D128" s="3" t="s">
        <v>450</v>
      </c>
      <c r="E128" s="3" t="s">
        <v>460</v>
      </c>
      <c r="F128" s="18">
        <v>0.8</v>
      </c>
      <c r="G128" s="6" t="s">
        <v>26</v>
      </c>
      <c r="H128" s="6" t="s">
        <v>461</v>
      </c>
      <c r="I128" s="3" t="s">
        <v>27</v>
      </c>
      <c r="J128" s="6" t="s">
        <v>61</v>
      </c>
      <c r="K128" s="22" t="s">
        <v>62</v>
      </c>
      <c r="L128" s="23" t="s">
        <v>88</v>
      </c>
      <c r="M128" s="22" t="s">
        <v>89</v>
      </c>
      <c r="N128" s="22" t="s">
        <v>90</v>
      </c>
      <c r="O128" s="22" t="s">
        <v>91</v>
      </c>
      <c r="P128" s="19" t="s">
        <v>143</v>
      </c>
      <c r="Q128" s="7" t="s">
        <v>157</v>
      </c>
      <c r="R128" s="34"/>
      <c r="S128" s="5">
        <v>530813</v>
      </c>
      <c r="T128" s="61">
        <v>6000</v>
      </c>
      <c r="U128" s="61"/>
      <c r="V128" s="61"/>
      <c r="W128" s="61"/>
      <c r="X128" s="61"/>
      <c r="Y128" s="61"/>
      <c r="Z128" s="61">
        <v>6000</v>
      </c>
      <c r="AA128" s="61">
        <v>0</v>
      </c>
      <c r="AB128" s="61">
        <v>0</v>
      </c>
      <c r="AC128" s="61">
        <v>0</v>
      </c>
      <c r="AD128" s="61">
        <v>0</v>
      </c>
      <c r="AE128" s="61">
        <v>0</v>
      </c>
      <c r="AF128" s="61">
        <v>0</v>
      </c>
      <c r="AG128" s="61">
        <v>0</v>
      </c>
      <c r="AH128" s="61">
        <v>0</v>
      </c>
      <c r="AI128" s="61">
        <v>0</v>
      </c>
      <c r="AJ128" s="61">
        <v>0</v>
      </c>
      <c r="AK128" s="61">
        <v>0</v>
      </c>
      <c r="AL128" s="61">
        <v>0</v>
      </c>
      <c r="AM128" s="61">
        <v>0</v>
      </c>
      <c r="AN128" s="61">
        <v>0</v>
      </c>
      <c r="AO128" s="61">
        <v>0</v>
      </c>
      <c r="AP128" s="61">
        <v>0</v>
      </c>
      <c r="AQ128" s="61">
        <v>0</v>
      </c>
      <c r="AR128" s="61">
        <v>0</v>
      </c>
      <c r="AS128" s="61">
        <v>0</v>
      </c>
      <c r="AT128" s="63">
        <v>0</v>
      </c>
      <c r="AU128" s="63">
        <v>0</v>
      </c>
      <c r="AV128" s="63">
        <v>0</v>
      </c>
      <c r="AW128" s="64">
        <v>6000</v>
      </c>
      <c r="AY128" s="89">
        <f>+AV128+AT128+AR128+AP128+AN128+AL128+AJ128+AH128+AF128+AD128+AB128+Z128</f>
        <v>6000</v>
      </c>
      <c r="AZ128" s="89">
        <f>+AW128+AU128+AS128+AQ128+AO128+AM128+AK128+AI128+AG128+AE128+AC128+AA128</f>
        <v>6000</v>
      </c>
      <c r="BA128" s="89">
        <f t="shared" si="1"/>
        <v>0</v>
      </c>
      <c r="BB128" s="89">
        <f>+AY128-T128</f>
        <v>0</v>
      </c>
    </row>
    <row r="129" spans="1:54" ht="72" x14ac:dyDescent="0.35">
      <c r="A129" s="6" t="s">
        <v>33</v>
      </c>
      <c r="B129" s="3" t="s">
        <v>554</v>
      </c>
      <c r="C129" s="3" t="s">
        <v>451</v>
      </c>
      <c r="D129" s="3" t="s">
        <v>450</v>
      </c>
      <c r="E129" s="3" t="s">
        <v>460</v>
      </c>
      <c r="F129" s="18">
        <v>0.8</v>
      </c>
      <c r="G129" s="6" t="s">
        <v>26</v>
      </c>
      <c r="H129" s="6" t="s">
        <v>461</v>
      </c>
      <c r="I129" s="3" t="s">
        <v>27</v>
      </c>
      <c r="J129" s="6" t="s">
        <v>61</v>
      </c>
      <c r="K129" s="22" t="s">
        <v>62</v>
      </c>
      <c r="L129" s="23" t="s">
        <v>88</v>
      </c>
      <c r="M129" s="22" t="s">
        <v>89</v>
      </c>
      <c r="N129" s="22" t="s">
        <v>90</v>
      </c>
      <c r="O129" s="22" t="s">
        <v>91</v>
      </c>
      <c r="P129" s="19" t="s">
        <v>143</v>
      </c>
      <c r="Q129" s="7" t="s">
        <v>157</v>
      </c>
      <c r="R129" s="10"/>
      <c r="S129" s="5">
        <v>530404</v>
      </c>
      <c r="T129" s="61">
        <v>5000</v>
      </c>
      <c r="U129" s="61"/>
      <c r="V129" s="61"/>
      <c r="W129" s="61"/>
      <c r="X129" s="61"/>
      <c r="Y129" s="61"/>
      <c r="Z129" s="61">
        <v>5000</v>
      </c>
      <c r="AA129" s="61">
        <v>0</v>
      </c>
      <c r="AB129" s="61">
        <v>0</v>
      </c>
      <c r="AC129" s="61">
        <v>0</v>
      </c>
      <c r="AD129" s="61">
        <v>0</v>
      </c>
      <c r="AE129" s="61">
        <v>0</v>
      </c>
      <c r="AF129" s="61">
        <v>0</v>
      </c>
      <c r="AG129" s="61">
        <v>0</v>
      </c>
      <c r="AH129" s="61">
        <v>0</v>
      </c>
      <c r="AI129" s="61">
        <v>0</v>
      </c>
      <c r="AJ129" s="61">
        <v>0</v>
      </c>
      <c r="AK129" s="61">
        <v>0</v>
      </c>
      <c r="AL129" s="61">
        <v>0</v>
      </c>
      <c r="AM129" s="61">
        <v>0</v>
      </c>
      <c r="AN129" s="61">
        <v>0</v>
      </c>
      <c r="AO129" s="61">
        <v>0</v>
      </c>
      <c r="AP129" s="61">
        <v>0</v>
      </c>
      <c r="AQ129" s="61">
        <v>0</v>
      </c>
      <c r="AR129" s="61">
        <v>0</v>
      </c>
      <c r="AS129" s="61">
        <v>0</v>
      </c>
      <c r="AT129" s="63">
        <v>0</v>
      </c>
      <c r="AU129" s="63">
        <v>0</v>
      </c>
      <c r="AV129" s="63">
        <v>0</v>
      </c>
      <c r="AW129" s="64">
        <v>5000</v>
      </c>
      <c r="AY129" s="89">
        <f>+AV129+AT129+AR129+AP129+AN129+AL129+AJ129+AH129+AF129+AD129+AB129+Z129</f>
        <v>5000</v>
      </c>
      <c r="AZ129" s="89">
        <f>+AW129+AU129+AS129+AQ129+AO129+AM129+AK129+AI129+AG129+AE129+AC129+AA129</f>
        <v>5000</v>
      </c>
      <c r="BA129" s="89">
        <f t="shared" si="1"/>
        <v>0</v>
      </c>
      <c r="BB129" s="89">
        <f>+AY129-T129</f>
        <v>0</v>
      </c>
    </row>
    <row r="130" spans="1:54" ht="72" x14ac:dyDescent="0.35">
      <c r="A130" s="6" t="s">
        <v>33</v>
      </c>
      <c r="B130" s="3" t="s">
        <v>554</v>
      </c>
      <c r="C130" s="3" t="s">
        <v>451</v>
      </c>
      <c r="D130" s="3" t="s">
        <v>450</v>
      </c>
      <c r="E130" s="3" t="s">
        <v>460</v>
      </c>
      <c r="F130" s="18">
        <v>0.8</v>
      </c>
      <c r="G130" s="6" t="s">
        <v>26</v>
      </c>
      <c r="H130" s="6" t="s">
        <v>461</v>
      </c>
      <c r="I130" s="3" t="s">
        <v>27</v>
      </c>
      <c r="J130" s="6" t="s">
        <v>61</v>
      </c>
      <c r="K130" s="22" t="s">
        <v>62</v>
      </c>
      <c r="L130" s="23" t="s">
        <v>88</v>
      </c>
      <c r="M130" s="22" t="s">
        <v>89</v>
      </c>
      <c r="N130" s="22" t="s">
        <v>90</v>
      </c>
      <c r="O130" s="22" t="s">
        <v>91</v>
      </c>
      <c r="P130" s="19" t="s">
        <v>143</v>
      </c>
      <c r="Q130" s="7" t="s">
        <v>157</v>
      </c>
      <c r="R130" s="10"/>
      <c r="S130" s="5">
        <v>530821</v>
      </c>
      <c r="T130" s="61">
        <v>5000</v>
      </c>
      <c r="U130" s="61"/>
      <c r="V130" s="61"/>
      <c r="W130" s="61"/>
      <c r="X130" s="61"/>
      <c r="Y130" s="61"/>
      <c r="Z130" s="61">
        <v>5000</v>
      </c>
      <c r="AA130" s="61">
        <v>0</v>
      </c>
      <c r="AB130" s="61">
        <v>0</v>
      </c>
      <c r="AC130" s="61">
        <v>0</v>
      </c>
      <c r="AD130" s="61">
        <v>0</v>
      </c>
      <c r="AE130" s="61">
        <v>0</v>
      </c>
      <c r="AF130" s="61">
        <v>0</v>
      </c>
      <c r="AG130" s="61">
        <v>0</v>
      </c>
      <c r="AH130" s="61">
        <v>0</v>
      </c>
      <c r="AI130" s="61">
        <v>0</v>
      </c>
      <c r="AJ130" s="61">
        <v>0</v>
      </c>
      <c r="AK130" s="61">
        <v>0</v>
      </c>
      <c r="AL130" s="61">
        <v>0</v>
      </c>
      <c r="AM130" s="61">
        <v>0</v>
      </c>
      <c r="AN130" s="61">
        <v>0</v>
      </c>
      <c r="AO130" s="61">
        <v>0</v>
      </c>
      <c r="AP130" s="61">
        <v>0</v>
      </c>
      <c r="AQ130" s="61">
        <v>0</v>
      </c>
      <c r="AR130" s="61">
        <v>0</v>
      </c>
      <c r="AS130" s="61">
        <v>0</v>
      </c>
      <c r="AT130" s="63">
        <v>0</v>
      </c>
      <c r="AU130" s="63">
        <v>0</v>
      </c>
      <c r="AV130" s="63">
        <v>0</v>
      </c>
      <c r="AW130" s="64">
        <v>5000</v>
      </c>
      <c r="AY130" s="89">
        <f>+AV130+AT130+AR130+AP130+AN130+AL130+AJ130+AH130+AF130+AD130+AB130+Z130</f>
        <v>5000</v>
      </c>
      <c r="AZ130" s="89">
        <f>+AW130+AU130+AS130+AQ130+AO130+AM130+AK130+AI130+AG130+AE130+AC130+AA130</f>
        <v>5000</v>
      </c>
      <c r="BA130" s="89">
        <f t="shared" si="1"/>
        <v>0</v>
      </c>
      <c r="BB130" s="89">
        <f>+AY130-T130</f>
        <v>0</v>
      </c>
    </row>
    <row r="131" spans="1:54" ht="72" x14ac:dyDescent="0.35">
      <c r="A131" s="6" t="s">
        <v>33</v>
      </c>
      <c r="B131" s="3" t="s">
        <v>554</v>
      </c>
      <c r="C131" s="3" t="s">
        <v>451</v>
      </c>
      <c r="D131" s="3" t="s">
        <v>450</v>
      </c>
      <c r="E131" s="3" t="s">
        <v>460</v>
      </c>
      <c r="F131" s="18">
        <v>0.8</v>
      </c>
      <c r="G131" s="6" t="s">
        <v>26</v>
      </c>
      <c r="H131" s="6" t="s">
        <v>461</v>
      </c>
      <c r="I131" s="3" t="s">
        <v>27</v>
      </c>
      <c r="J131" s="6" t="s">
        <v>61</v>
      </c>
      <c r="K131" s="22" t="s">
        <v>62</v>
      </c>
      <c r="L131" s="23" t="s">
        <v>88</v>
      </c>
      <c r="M131" s="22" t="s">
        <v>89</v>
      </c>
      <c r="N131" s="22" t="s">
        <v>90</v>
      </c>
      <c r="O131" s="22" t="s">
        <v>91</v>
      </c>
      <c r="P131" s="19" t="s">
        <v>143</v>
      </c>
      <c r="Q131" s="7" t="s">
        <v>157</v>
      </c>
      <c r="R131" s="10"/>
      <c r="S131" s="5">
        <v>570102</v>
      </c>
      <c r="T131" s="61">
        <v>2000</v>
      </c>
      <c r="U131" s="61"/>
      <c r="V131" s="61"/>
      <c r="W131" s="61"/>
      <c r="X131" s="61"/>
      <c r="Y131" s="61"/>
      <c r="Z131" s="61">
        <v>2000</v>
      </c>
      <c r="AA131" s="61">
        <v>0</v>
      </c>
      <c r="AB131" s="61">
        <v>0</v>
      </c>
      <c r="AC131" s="61">
        <v>0</v>
      </c>
      <c r="AD131" s="61">
        <v>0</v>
      </c>
      <c r="AE131" s="61">
        <v>0</v>
      </c>
      <c r="AF131" s="61">
        <v>0</v>
      </c>
      <c r="AG131" s="61">
        <v>0</v>
      </c>
      <c r="AH131" s="61">
        <v>0</v>
      </c>
      <c r="AI131" s="61">
        <v>0</v>
      </c>
      <c r="AJ131" s="61">
        <v>0</v>
      </c>
      <c r="AK131" s="61">
        <v>0</v>
      </c>
      <c r="AL131" s="61">
        <v>0</v>
      </c>
      <c r="AM131" s="61">
        <v>0</v>
      </c>
      <c r="AN131" s="61">
        <v>0</v>
      </c>
      <c r="AO131" s="61">
        <v>0</v>
      </c>
      <c r="AP131" s="61">
        <v>0</v>
      </c>
      <c r="AQ131" s="61">
        <v>0</v>
      </c>
      <c r="AR131" s="61">
        <v>0</v>
      </c>
      <c r="AS131" s="61">
        <v>0</v>
      </c>
      <c r="AT131" s="63">
        <v>0</v>
      </c>
      <c r="AU131" s="63">
        <v>0</v>
      </c>
      <c r="AV131" s="63">
        <v>0</v>
      </c>
      <c r="AW131" s="64">
        <v>2000</v>
      </c>
      <c r="AY131" s="89">
        <f>+AV131+AT131+AR131+AP131+AN131+AL131+AJ131+AH131+AF131+AD131+AB131+Z131</f>
        <v>2000</v>
      </c>
      <c r="AZ131" s="89">
        <f>+AW131+AU131+AS131+AQ131+AO131+AM131+AK131+AI131+AG131+AE131+AC131+AA131</f>
        <v>2000</v>
      </c>
      <c r="BA131" s="89">
        <f t="shared" si="1"/>
        <v>0</v>
      </c>
      <c r="BB131" s="89">
        <f>+AY131-T131</f>
        <v>0</v>
      </c>
    </row>
    <row r="132" spans="1:54" ht="72" x14ac:dyDescent="0.35">
      <c r="A132" s="6" t="s">
        <v>33</v>
      </c>
      <c r="B132" s="3" t="s">
        <v>554</v>
      </c>
      <c r="C132" s="3" t="s">
        <v>451</v>
      </c>
      <c r="D132" s="3" t="s">
        <v>450</v>
      </c>
      <c r="E132" s="3" t="s">
        <v>460</v>
      </c>
      <c r="F132" s="18">
        <v>0.8</v>
      </c>
      <c r="G132" s="6" t="s">
        <v>26</v>
      </c>
      <c r="H132" s="6" t="s">
        <v>461</v>
      </c>
      <c r="I132" s="3" t="s">
        <v>27</v>
      </c>
      <c r="J132" s="6" t="s">
        <v>61</v>
      </c>
      <c r="K132" s="22" t="s">
        <v>62</v>
      </c>
      <c r="L132" s="23" t="s">
        <v>88</v>
      </c>
      <c r="M132" s="22" t="s">
        <v>89</v>
      </c>
      <c r="N132" s="22" t="s">
        <v>90</v>
      </c>
      <c r="O132" s="22" t="s">
        <v>91</v>
      </c>
      <c r="P132" s="19" t="s">
        <v>143</v>
      </c>
      <c r="Q132" s="7" t="s">
        <v>157</v>
      </c>
      <c r="R132" s="10"/>
      <c r="S132" s="5">
        <v>530803</v>
      </c>
      <c r="T132" s="61">
        <v>10000</v>
      </c>
      <c r="U132" s="61"/>
      <c r="V132" s="61"/>
      <c r="W132" s="61"/>
      <c r="X132" s="61"/>
      <c r="Y132" s="61"/>
      <c r="Z132" s="61">
        <v>10000</v>
      </c>
      <c r="AA132" s="61">
        <v>0</v>
      </c>
      <c r="AB132" s="61">
        <v>0</v>
      </c>
      <c r="AC132" s="61">
        <v>0</v>
      </c>
      <c r="AD132" s="61">
        <v>0</v>
      </c>
      <c r="AE132" s="61">
        <v>0</v>
      </c>
      <c r="AF132" s="61">
        <v>0</v>
      </c>
      <c r="AG132" s="61">
        <v>0</v>
      </c>
      <c r="AH132" s="61">
        <v>0</v>
      </c>
      <c r="AI132" s="61">
        <v>0</v>
      </c>
      <c r="AJ132" s="61">
        <v>0</v>
      </c>
      <c r="AK132" s="61">
        <v>0</v>
      </c>
      <c r="AL132" s="61">
        <v>0</v>
      </c>
      <c r="AM132" s="61">
        <v>0</v>
      </c>
      <c r="AN132" s="61">
        <v>0</v>
      </c>
      <c r="AO132" s="61">
        <v>0</v>
      </c>
      <c r="AP132" s="61">
        <v>0</v>
      </c>
      <c r="AQ132" s="61">
        <v>0</v>
      </c>
      <c r="AR132" s="61">
        <v>0</v>
      </c>
      <c r="AS132" s="61">
        <v>0</v>
      </c>
      <c r="AT132" s="63">
        <v>0</v>
      </c>
      <c r="AU132" s="63">
        <v>0</v>
      </c>
      <c r="AV132" s="63">
        <v>0</v>
      </c>
      <c r="AW132" s="64">
        <v>10000</v>
      </c>
      <c r="AY132" s="89">
        <f>+AV132+AT132+AR132+AP132+AN132+AL132+AJ132+AH132+AF132+AD132+AB132+Z132</f>
        <v>10000</v>
      </c>
      <c r="AZ132" s="89">
        <f>+AW132+AU132+AS132+AQ132+AO132+AM132+AK132+AI132+AG132+AE132+AC132+AA132</f>
        <v>10000</v>
      </c>
      <c r="BA132" s="89">
        <f t="shared" si="1"/>
        <v>0</v>
      </c>
      <c r="BB132" s="89">
        <f>+AY132-T132</f>
        <v>0</v>
      </c>
    </row>
    <row r="133" spans="1:54" ht="72" x14ac:dyDescent="0.35">
      <c r="A133" s="6" t="s">
        <v>33</v>
      </c>
      <c r="B133" s="3" t="s">
        <v>554</v>
      </c>
      <c r="C133" s="3" t="s">
        <v>451</v>
      </c>
      <c r="D133" s="3" t="s">
        <v>450</v>
      </c>
      <c r="E133" s="3" t="s">
        <v>460</v>
      </c>
      <c r="F133" s="18">
        <v>0.8</v>
      </c>
      <c r="G133" s="6" t="s">
        <v>26</v>
      </c>
      <c r="H133" s="6" t="s">
        <v>461</v>
      </c>
      <c r="I133" s="3" t="s">
        <v>27</v>
      </c>
      <c r="J133" s="6" t="s">
        <v>61</v>
      </c>
      <c r="K133" s="22" t="s">
        <v>62</v>
      </c>
      <c r="L133" s="23" t="s">
        <v>88</v>
      </c>
      <c r="M133" s="22" t="s">
        <v>89</v>
      </c>
      <c r="N133" s="22" t="s">
        <v>90</v>
      </c>
      <c r="O133" s="22" t="s">
        <v>91</v>
      </c>
      <c r="P133" s="19" t="s">
        <v>143</v>
      </c>
      <c r="Q133" s="7" t="s">
        <v>157</v>
      </c>
      <c r="R133" s="10"/>
      <c r="S133" s="5">
        <v>530415</v>
      </c>
      <c r="T133" s="61">
        <v>3000</v>
      </c>
      <c r="U133" s="61"/>
      <c r="V133" s="61"/>
      <c r="W133" s="61"/>
      <c r="X133" s="61"/>
      <c r="Y133" s="61"/>
      <c r="Z133" s="61">
        <v>3000</v>
      </c>
      <c r="AA133" s="61">
        <v>0</v>
      </c>
      <c r="AB133" s="61">
        <v>0</v>
      </c>
      <c r="AC133" s="61">
        <v>0</v>
      </c>
      <c r="AD133" s="61">
        <v>0</v>
      </c>
      <c r="AE133" s="61">
        <v>0</v>
      </c>
      <c r="AF133" s="61">
        <v>0</v>
      </c>
      <c r="AG133" s="61">
        <v>0</v>
      </c>
      <c r="AH133" s="61">
        <v>0</v>
      </c>
      <c r="AI133" s="61">
        <v>0</v>
      </c>
      <c r="AJ133" s="61">
        <v>0</v>
      </c>
      <c r="AK133" s="61">
        <v>0</v>
      </c>
      <c r="AL133" s="61">
        <v>0</v>
      </c>
      <c r="AM133" s="61">
        <v>0</v>
      </c>
      <c r="AN133" s="61">
        <v>0</v>
      </c>
      <c r="AO133" s="61">
        <v>0</v>
      </c>
      <c r="AP133" s="61">
        <v>0</v>
      </c>
      <c r="AQ133" s="61">
        <v>0</v>
      </c>
      <c r="AR133" s="61">
        <v>0</v>
      </c>
      <c r="AS133" s="61">
        <v>0</v>
      </c>
      <c r="AT133" s="63">
        <v>0</v>
      </c>
      <c r="AU133" s="63">
        <v>0</v>
      </c>
      <c r="AV133" s="63">
        <v>0</v>
      </c>
      <c r="AW133" s="64">
        <v>3000</v>
      </c>
      <c r="AY133" s="89">
        <f>+AV133+AT133+AR133+AP133+AN133+AL133+AJ133+AH133+AF133+AD133+AB133+Z133</f>
        <v>3000</v>
      </c>
      <c r="AZ133" s="89">
        <f>+AW133+AU133+AS133+AQ133+AO133+AM133+AK133+AI133+AG133+AE133+AC133+AA133</f>
        <v>3000</v>
      </c>
      <c r="BA133" s="89">
        <f t="shared" ref="BA133:BA196" si="2">+AY133-AZ133</f>
        <v>0</v>
      </c>
      <c r="BB133" s="89">
        <f>+AY133-T133</f>
        <v>0</v>
      </c>
    </row>
    <row r="134" spans="1:54" s="31" customFormat="1" ht="72" x14ac:dyDescent="0.35">
      <c r="A134" s="6" t="s">
        <v>33</v>
      </c>
      <c r="B134" s="3" t="s">
        <v>554</v>
      </c>
      <c r="C134" s="3" t="s">
        <v>451</v>
      </c>
      <c r="D134" s="3" t="s">
        <v>450</v>
      </c>
      <c r="E134" s="3" t="s">
        <v>460</v>
      </c>
      <c r="F134" s="18">
        <v>0.8</v>
      </c>
      <c r="G134" s="6" t="s">
        <v>26</v>
      </c>
      <c r="H134" s="6" t="s">
        <v>461</v>
      </c>
      <c r="I134" s="3" t="s">
        <v>27</v>
      </c>
      <c r="J134" s="6" t="s">
        <v>735</v>
      </c>
      <c r="K134" s="22" t="s">
        <v>62</v>
      </c>
      <c r="L134" s="23" t="s">
        <v>88</v>
      </c>
      <c r="M134" s="22" t="s">
        <v>89</v>
      </c>
      <c r="N134" s="22" t="s">
        <v>90</v>
      </c>
      <c r="O134" s="22" t="s">
        <v>91</v>
      </c>
      <c r="P134" s="19" t="s">
        <v>144</v>
      </c>
      <c r="Q134" s="15" t="s">
        <v>157</v>
      </c>
      <c r="R134" s="34"/>
      <c r="S134" s="5">
        <v>530803</v>
      </c>
      <c r="T134" s="61">
        <v>41934.15</v>
      </c>
      <c r="U134" s="61">
        <v>0</v>
      </c>
      <c r="V134" s="61">
        <v>0</v>
      </c>
      <c r="W134" s="61">
        <v>0</v>
      </c>
      <c r="X134" s="61">
        <v>0</v>
      </c>
      <c r="Y134" s="61">
        <v>0</v>
      </c>
      <c r="Z134" s="61">
        <v>41934.15</v>
      </c>
      <c r="AA134" s="61">
        <v>0</v>
      </c>
      <c r="AB134" s="61">
        <v>0</v>
      </c>
      <c r="AC134" s="61">
        <v>0</v>
      </c>
      <c r="AD134" s="61">
        <v>0</v>
      </c>
      <c r="AE134" s="61">
        <v>0</v>
      </c>
      <c r="AF134" s="61">
        <v>0</v>
      </c>
      <c r="AG134" s="61">
        <v>0</v>
      </c>
      <c r="AH134" s="61">
        <v>0</v>
      </c>
      <c r="AI134" s="61">
        <v>41934.15</v>
      </c>
      <c r="AJ134" s="61">
        <v>0</v>
      </c>
      <c r="AK134" s="61">
        <v>0</v>
      </c>
      <c r="AL134" s="61">
        <v>0</v>
      </c>
      <c r="AM134" s="61">
        <v>0</v>
      </c>
      <c r="AN134" s="61">
        <v>0</v>
      </c>
      <c r="AO134" s="61">
        <v>0</v>
      </c>
      <c r="AP134" s="61">
        <v>0</v>
      </c>
      <c r="AQ134" s="61">
        <v>0</v>
      </c>
      <c r="AR134" s="61">
        <v>0</v>
      </c>
      <c r="AS134" s="61">
        <v>0</v>
      </c>
      <c r="AT134" s="63">
        <v>0</v>
      </c>
      <c r="AU134" s="63">
        <v>0</v>
      </c>
      <c r="AV134" s="63">
        <v>0</v>
      </c>
      <c r="AW134" s="64">
        <v>0</v>
      </c>
      <c r="AY134" s="89">
        <f>+AV134+AT134+AR134+AP134+AN134+AL134+AJ134+AH134+AF134+AD134+AB134+Z134</f>
        <v>41934.15</v>
      </c>
      <c r="AZ134" s="89">
        <f>+AW134+AU134+AS134+AQ134+AO134+AM134+AK134+AI134+AG134+AE134+AC134+AA134</f>
        <v>41934.15</v>
      </c>
      <c r="BA134" s="89">
        <f t="shared" si="2"/>
        <v>0</v>
      </c>
      <c r="BB134" s="89">
        <f>+AY134-T134</f>
        <v>0</v>
      </c>
    </row>
    <row r="135" spans="1:54" ht="72" x14ac:dyDescent="0.35">
      <c r="A135" s="6" t="s">
        <v>33</v>
      </c>
      <c r="B135" s="3" t="s">
        <v>554</v>
      </c>
      <c r="C135" s="3" t="s">
        <v>451</v>
      </c>
      <c r="D135" s="3" t="s">
        <v>450</v>
      </c>
      <c r="E135" s="3" t="s">
        <v>460</v>
      </c>
      <c r="F135" s="18">
        <v>0.8</v>
      </c>
      <c r="G135" s="6" t="s">
        <v>26</v>
      </c>
      <c r="H135" s="6" t="s">
        <v>461</v>
      </c>
      <c r="I135" s="3" t="s">
        <v>27</v>
      </c>
      <c r="J135" s="6" t="s">
        <v>761</v>
      </c>
      <c r="K135" s="22" t="s">
        <v>62</v>
      </c>
      <c r="L135" s="23" t="s">
        <v>88</v>
      </c>
      <c r="M135" s="22" t="s">
        <v>89</v>
      </c>
      <c r="N135" s="22" t="s">
        <v>90</v>
      </c>
      <c r="O135" s="22" t="s">
        <v>91</v>
      </c>
      <c r="P135" s="19" t="s">
        <v>145</v>
      </c>
      <c r="Q135" s="7" t="s">
        <v>157</v>
      </c>
      <c r="R135" s="10"/>
      <c r="S135" s="5">
        <v>570206</v>
      </c>
      <c r="T135" s="61">
        <v>24000</v>
      </c>
      <c r="U135" s="61"/>
      <c r="V135" s="61"/>
      <c r="W135" s="61"/>
      <c r="X135" s="61"/>
      <c r="Y135" s="61"/>
      <c r="Z135" s="61">
        <v>24000</v>
      </c>
      <c r="AA135" s="61">
        <v>0</v>
      </c>
      <c r="AB135" s="61">
        <v>0</v>
      </c>
      <c r="AC135" s="61">
        <v>0</v>
      </c>
      <c r="AD135" s="61">
        <v>0</v>
      </c>
      <c r="AE135" s="61">
        <v>0</v>
      </c>
      <c r="AF135" s="61">
        <v>0</v>
      </c>
      <c r="AG135" s="61">
        <v>0</v>
      </c>
      <c r="AH135" s="61">
        <v>0</v>
      </c>
      <c r="AI135" s="61">
        <v>0</v>
      </c>
      <c r="AJ135" s="61">
        <v>0</v>
      </c>
      <c r="AK135" s="61">
        <v>0</v>
      </c>
      <c r="AL135" s="61">
        <v>0</v>
      </c>
      <c r="AM135" s="61">
        <v>0</v>
      </c>
      <c r="AN135" s="61">
        <v>0</v>
      </c>
      <c r="AO135" s="61">
        <v>0</v>
      </c>
      <c r="AP135" s="61">
        <v>0</v>
      </c>
      <c r="AQ135" s="61">
        <v>0</v>
      </c>
      <c r="AR135" s="61">
        <v>0</v>
      </c>
      <c r="AS135" s="61">
        <v>0</v>
      </c>
      <c r="AT135" s="63">
        <v>0</v>
      </c>
      <c r="AU135" s="63">
        <v>0</v>
      </c>
      <c r="AV135" s="63">
        <v>0</v>
      </c>
      <c r="AW135" s="64">
        <v>24000</v>
      </c>
      <c r="AY135" s="89">
        <f>+AV135+AT135+AR135+AP135+AN135+AL135+AJ135+AH135+AF135+AD135+AB135+Z135</f>
        <v>24000</v>
      </c>
      <c r="AZ135" s="89">
        <f>+AW135+AU135+AS135+AQ135+AO135+AM135+AK135+AI135+AG135+AE135+AC135+AA135</f>
        <v>24000</v>
      </c>
      <c r="BA135" s="89">
        <f t="shared" si="2"/>
        <v>0</v>
      </c>
      <c r="BB135" s="89">
        <f>+AY135-T135</f>
        <v>0</v>
      </c>
    </row>
    <row r="136" spans="1:54" s="31" customFormat="1" ht="72" x14ac:dyDescent="0.35">
      <c r="A136" s="6" t="s">
        <v>33</v>
      </c>
      <c r="B136" s="3" t="s">
        <v>554</v>
      </c>
      <c r="C136" s="3" t="s">
        <v>449</v>
      </c>
      <c r="D136" s="3" t="s">
        <v>450</v>
      </c>
      <c r="E136" s="3" t="s">
        <v>448</v>
      </c>
      <c r="F136" s="18">
        <v>1</v>
      </c>
      <c r="G136" s="6" t="s">
        <v>26</v>
      </c>
      <c r="H136" s="28" t="s">
        <v>34</v>
      </c>
      <c r="I136" s="3" t="s">
        <v>27</v>
      </c>
      <c r="J136" s="6" t="s">
        <v>502</v>
      </c>
      <c r="K136" s="22" t="s">
        <v>62</v>
      </c>
      <c r="L136" s="3" t="s">
        <v>88</v>
      </c>
      <c r="M136" s="3" t="s">
        <v>89</v>
      </c>
      <c r="N136" s="3" t="s">
        <v>86</v>
      </c>
      <c r="O136" s="3" t="s">
        <v>146</v>
      </c>
      <c r="P136" s="3" t="s">
        <v>117</v>
      </c>
      <c r="Q136" s="7" t="s">
        <v>157</v>
      </c>
      <c r="R136" s="34"/>
      <c r="S136" s="5">
        <v>530405</v>
      </c>
      <c r="T136" s="61">
        <v>33377.43</v>
      </c>
      <c r="U136" s="61">
        <v>23947.75</v>
      </c>
      <c r="V136" s="59">
        <v>23947.75</v>
      </c>
      <c r="W136" s="59">
        <v>23947.75</v>
      </c>
      <c r="X136" s="61"/>
      <c r="Y136" s="61"/>
      <c r="Z136" s="61">
        <v>33377.43</v>
      </c>
      <c r="AA136" s="61">
        <v>0</v>
      </c>
      <c r="AB136" s="61">
        <v>0</v>
      </c>
      <c r="AC136" s="61">
        <v>0</v>
      </c>
      <c r="AD136" s="61">
        <v>0</v>
      </c>
      <c r="AE136" s="61">
        <v>0</v>
      </c>
      <c r="AF136" s="61">
        <v>0</v>
      </c>
      <c r="AG136" s="61">
        <v>0</v>
      </c>
      <c r="AH136" s="61">
        <v>0</v>
      </c>
      <c r="AI136" s="61">
        <v>0</v>
      </c>
      <c r="AJ136" s="61">
        <v>0</v>
      </c>
      <c r="AK136" s="61">
        <v>0</v>
      </c>
      <c r="AL136" s="61">
        <v>0</v>
      </c>
      <c r="AM136" s="61">
        <v>0</v>
      </c>
      <c r="AN136" s="61">
        <v>0</v>
      </c>
      <c r="AO136" s="61">
        <v>0</v>
      </c>
      <c r="AP136" s="61">
        <v>0</v>
      </c>
      <c r="AQ136" s="61">
        <v>0</v>
      </c>
      <c r="AR136" s="61">
        <v>0</v>
      </c>
      <c r="AS136" s="61">
        <v>0</v>
      </c>
      <c r="AT136" s="63">
        <v>0</v>
      </c>
      <c r="AU136" s="63">
        <v>0</v>
      </c>
      <c r="AV136" s="63">
        <v>0</v>
      </c>
      <c r="AW136" s="64">
        <v>33377.43</v>
      </c>
      <c r="AY136" s="89">
        <f>+AV136+AT136+AR136+AP136+AN136+AL136+AJ136+AH136+AF136+AD136+AB136+Z136</f>
        <v>33377.43</v>
      </c>
      <c r="AZ136" s="89">
        <f>+AW136+AU136+AS136+AQ136+AO136+AM136+AK136+AI136+AG136+AE136+AC136+AA136</f>
        <v>33377.43</v>
      </c>
      <c r="BA136" s="89">
        <f t="shared" si="2"/>
        <v>0</v>
      </c>
      <c r="BB136" s="89">
        <f>+AY136-T136</f>
        <v>0</v>
      </c>
    </row>
    <row r="137" spans="1:54" s="31" customFormat="1" ht="72" x14ac:dyDescent="0.35">
      <c r="A137" s="6" t="s">
        <v>33</v>
      </c>
      <c r="B137" s="3" t="s">
        <v>554</v>
      </c>
      <c r="C137" s="3" t="s">
        <v>449</v>
      </c>
      <c r="D137" s="3" t="s">
        <v>450</v>
      </c>
      <c r="E137" s="3" t="s">
        <v>448</v>
      </c>
      <c r="F137" s="18">
        <v>1</v>
      </c>
      <c r="G137" s="6" t="s">
        <v>26</v>
      </c>
      <c r="H137" s="28" t="s">
        <v>34</v>
      </c>
      <c r="I137" s="3" t="s">
        <v>27</v>
      </c>
      <c r="J137" s="6" t="s">
        <v>824</v>
      </c>
      <c r="K137" s="22" t="s">
        <v>62</v>
      </c>
      <c r="L137" s="3" t="s">
        <v>88</v>
      </c>
      <c r="M137" s="3" t="s">
        <v>89</v>
      </c>
      <c r="N137" s="3" t="s">
        <v>86</v>
      </c>
      <c r="O137" s="3" t="s">
        <v>146</v>
      </c>
      <c r="P137" s="3" t="s">
        <v>118</v>
      </c>
      <c r="Q137" s="7" t="s">
        <v>157</v>
      </c>
      <c r="R137" s="34"/>
      <c r="S137" s="5">
        <v>840104</v>
      </c>
      <c r="T137" s="61">
        <v>2000</v>
      </c>
      <c r="U137" s="61">
        <v>0</v>
      </c>
      <c r="V137" s="61">
        <v>0</v>
      </c>
      <c r="W137" s="61">
        <v>0</v>
      </c>
      <c r="X137" s="61">
        <v>0</v>
      </c>
      <c r="Y137" s="61">
        <v>0</v>
      </c>
      <c r="Z137" s="61">
        <v>2000</v>
      </c>
      <c r="AA137" s="61">
        <v>0</v>
      </c>
      <c r="AB137" s="61">
        <v>0</v>
      </c>
      <c r="AC137" s="61">
        <v>0</v>
      </c>
      <c r="AD137" s="61">
        <v>0</v>
      </c>
      <c r="AE137" s="61">
        <v>0</v>
      </c>
      <c r="AF137" s="61">
        <v>0</v>
      </c>
      <c r="AG137" s="61">
        <v>2000</v>
      </c>
      <c r="AH137" s="61">
        <v>0</v>
      </c>
      <c r="AI137" s="61">
        <v>0</v>
      </c>
      <c r="AJ137" s="61">
        <v>0</v>
      </c>
      <c r="AK137" s="61">
        <v>0</v>
      </c>
      <c r="AL137" s="61">
        <v>0</v>
      </c>
      <c r="AM137" s="61">
        <v>0</v>
      </c>
      <c r="AN137" s="61">
        <v>0</v>
      </c>
      <c r="AO137" s="61">
        <v>0</v>
      </c>
      <c r="AP137" s="61">
        <v>0</v>
      </c>
      <c r="AQ137" s="61">
        <v>0</v>
      </c>
      <c r="AR137" s="61">
        <v>0</v>
      </c>
      <c r="AS137" s="61">
        <v>0</v>
      </c>
      <c r="AT137" s="61">
        <v>0</v>
      </c>
      <c r="AU137" s="61">
        <v>0</v>
      </c>
      <c r="AV137" s="61">
        <v>0</v>
      </c>
      <c r="AW137" s="61">
        <v>0</v>
      </c>
      <c r="AY137" s="89">
        <f>+AV137+AT137+AR137+AP137+AN137+AL137+AJ137+AH137+AF137+AD137+AB137+Z137</f>
        <v>2000</v>
      </c>
      <c r="AZ137" s="89">
        <f>+AW137+AU137+AS137+AQ137+AO137+AM137+AK137+AI137+AG137+AE137+AC137+AA137</f>
        <v>2000</v>
      </c>
      <c r="BA137" s="89">
        <f t="shared" si="2"/>
        <v>0</v>
      </c>
      <c r="BB137" s="89">
        <f>+AY137-T137</f>
        <v>0</v>
      </c>
    </row>
    <row r="138" spans="1:54" s="31" customFormat="1" ht="72" x14ac:dyDescent="0.35">
      <c r="A138" s="6" t="s">
        <v>33</v>
      </c>
      <c r="B138" s="3" t="s">
        <v>554</v>
      </c>
      <c r="C138" s="3" t="s">
        <v>449</v>
      </c>
      <c r="D138" s="3" t="s">
        <v>450</v>
      </c>
      <c r="E138" s="3" t="s">
        <v>448</v>
      </c>
      <c r="F138" s="18">
        <v>1</v>
      </c>
      <c r="G138" s="6" t="s">
        <v>26</v>
      </c>
      <c r="H138" s="28" t="s">
        <v>34</v>
      </c>
      <c r="I138" s="3" t="s">
        <v>27</v>
      </c>
      <c r="J138" s="6" t="s">
        <v>824</v>
      </c>
      <c r="K138" s="22" t="s">
        <v>62</v>
      </c>
      <c r="L138" s="3" t="s">
        <v>88</v>
      </c>
      <c r="M138" s="3" t="s">
        <v>89</v>
      </c>
      <c r="N138" s="3" t="s">
        <v>86</v>
      </c>
      <c r="O138" s="3" t="s">
        <v>146</v>
      </c>
      <c r="P138" s="3" t="s">
        <v>118</v>
      </c>
      <c r="Q138" s="7" t="s">
        <v>157</v>
      </c>
      <c r="R138" s="34"/>
      <c r="S138" s="5">
        <v>530820</v>
      </c>
      <c r="T138" s="61">
        <v>72892.5</v>
      </c>
      <c r="U138" s="61">
        <v>0</v>
      </c>
      <c r="V138" s="61">
        <v>0</v>
      </c>
      <c r="W138" s="61">
        <v>0</v>
      </c>
      <c r="X138" s="61">
        <v>0</v>
      </c>
      <c r="Y138" s="61">
        <v>0</v>
      </c>
      <c r="Z138" s="61">
        <v>72892.5</v>
      </c>
      <c r="AA138" s="61">
        <v>0</v>
      </c>
      <c r="AB138" s="61">
        <v>0</v>
      </c>
      <c r="AC138" s="61">
        <v>0</v>
      </c>
      <c r="AD138" s="61">
        <v>0</v>
      </c>
      <c r="AE138" s="61">
        <v>0</v>
      </c>
      <c r="AF138" s="61">
        <v>0</v>
      </c>
      <c r="AG138" s="61">
        <v>72892.5</v>
      </c>
      <c r="AH138" s="61">
        <v>0</v>
      </c>
      <c r="AI138" s="61">
        <v>0</v>
      </c>
      <c r="AJ138" s="61">
        <v>0</v>
      </c>
      <c r="AK138" s="61">
        <v>0</v>
      </c>
      <c r="AL138" s="61">
        <v>0</v>
      </c>
      <c r="AM138" s="61">
        <v>0</v>
      </c>
      <c r="AN138" s="61">
        <v>0</v>
      </c>
      <c r="AO138" s="61">
        <v>0</v>
      </c>
      <c r="AP138" s="61">
        <v>0</v>
      </c>
      <c r="AQ138" s="61">
        <v>0</v>
      </c>
      <c r="AR138" s="61">
        <v>0</v>
      </c>
      <c r="AS138" s="61">
        <v>0</v>
      </c>
      <c r="AT138" s="61">
        <v>0</v>
      </c>
      <c r="AU138" s="61">
        <v>0</v>
      </c>
      <c r="AV138" s="61">
        <v>0</v>
      </c>
      <c r="AW138" s="61">
        <v>0</v>
      </c>
      <c r="AY138" s="89">
        <f>+AV138+AT138+AR138+AP138+AN138+AL138+AJ138+AH138+AF138+AD138+AB138+Z138</f>
        <v>72892.5</v>
      </c>
      <c r="AZ138" s="89">
        <f>+AW138+AU138+AS138+AQ138+AO138+AM138+AK138+AI138+AG138+AE138+AC138+AA138</f>
        <v>72892.5</v>
      </c>
      <c r="BA138" s="89">
        <f t="shared" si="2"/>
        <v>0</v>
      </c>
      <c r="BB138" s="89">
        <f>+AY138-T138</f>
        <v>0</v>
      </c>
    </row>
    <row r="139" spans="1:54" s="31" customFormat="1" ht="72" x14ac:dyDescent="0.35">
      <c r="A139" s="6" t="s">
        <v>33</v>
      </c>
      <c r="B139" s="3" t="s">
        <v>554</v>
      </c>
      <c r="C139" s="3" t="s">
        <v>449</v>
      </c>
      <c r="D139" s="3" t="s">
        <v>450</v>
      </c>
      <c r="E139" s="3" t="s">
        <v>448</v>
      </c>
      <c r="F139" s="18">
        <v>1</v>
      </c>
      <c r="G139" s="6" t="s">
        <v>26</v>
      </c>
      <c r="H139" s="28" t="s">
        <v>34</v>
      </c>
      <c r="I139" s="3" t="s">
        <v>27</v>
      </c>
      <c r="J139" s="6" t="s">
        <v>883</v>
      </c>
      <c r="K139" s="22" t="s">
        <v>62</v>
      </c>
      <c r="L139" s="3" t="s">
        <v>88</v>
      </c>
      <c r="M139" s="3" t="s">
        <v>89</v>
      </c>
      <c r="N139" s="3" t="s">
        <v>86</v>
      </c>
      <c r="O139" s="3" t="s">
        <v>146</v>
      </c>
      <c r="P139" s="3" t="s">
        <v>119</v>
      </c>
      <c r="Q139" s="7" t="s">
        <v>157</v>
      </c>
      <c r="R139" s="34"/>
      <c r="S139" s="5">
        <v>530402</v>
      </c>
      <c r="T139" s="61">
        <v>2665.6</v>
      </c>
      <c r="U139" s="61">
        <v>0</v>
      </c>
      <c r="V139" s="61">
        <v>0</v>
      </c>
      <c r="W139" s="61">
        <v>0</v>
      </c>
      <c r="X139" s="61">
        <v>0</v>
      </c>
      <c r="Y139" s="61">
        <v>0</v>
      </c>
      <c r="Z139" s="61">
        <v>2665.6</v>
      </c>
      <c r="AA139" s="61">
        <v>0</v>
      </c>
      <c r="AB139" s="61">
        <v>0</v>
      </c>
      <c r="AC139" s="61">
        <v>0</v>
      </c>
      <c r="AD139" s="61">
        <v>0</v>
      </c>
      <c r="AE139" s="61">
        <v>0</v>
      </c>
      <c r="AF139" s="61">
        <v>0</v>
      </c>
      <c r="AG139" s="61">
        <v>2665.6</v>
      </c>
      <c r="AH139" s="61">
        <v>0</v>
      </c>
      <c r="AI139" s="61">
        <v>0</v>
      </c>
      <c r="AJ139" s="61">
        <v>0</v>
      </c>
      <c r="AK139" s="61">
        <v>0</v>
      </c>
      <c r="AL139" s="61">
        <v>0</v>
      </c>
      <c r="AM139" s="61">
        <v>0</v>
      </c>
      <c r="AN139" s="61">
        <v>0</v>
      </c>
      <c r="AO139" s="61">
        <v>0</v>
      </c>
      <c r="AP139" s="61">
        <v>0</v>
      </c>
      <c r="AQ139" s="61">
        <v>0</v>
      </c>
      <c r="AR139" s="61">
        <v>0</v>
      </c>
      <c r="AS139" s="61">
        <v>0</v>
      </c>
      <c r="AT139" s="61">
        <v>0</v>
      </c>
      <c r="AU139" s="61">
        <v>0</v>
      </c>
      <c r="AV139" s="61">
        <v>0</v>
      </c>
      <c r="AW139" s="61">
        <v>0</v>
      </c>
      <c r="AY139" s="89">
        <f>+AV139+AT139+AR139+AP139+AN139+AL139+AJ139+AH139+AF139+AD139+AB139+Z139</f>
        <v>2665.6</v>
      </c>
      <c r="AZ139" s="89">
        <f>+AW139+AU139+AS139+AQ139+AO139+AM139+AK139+AI139+AG139+AE139+AC139+AA139</f>
        <v>2665.6</v>
      </c>
      <c r="BA139" s="89">
        <f t="shared" si="2"/>
        <v>0</v>
      </c>
      <c r="BB139" s="89">
        <f>+AY139-T139</f>
        <v>0</v>
      </c>
    </row>
    <row r="140" spans="1:54" s="31" customFormat="1" ht="72" x14ac:dyDescent="0.35">
      <c r="A140" s="6" t="s">
        <v>33</v>
      </c>
      <c r="B140" s="3" t="s">
        <v>554</v>
      </c>
      <c r="C140" s="3" t="s">
        <v>449</v>
      </c>
      <c r="D140" s="3" t="s">
        <v>450</v>
      </c>
      <c r="E140" s="3" t="s">
        <v>448</v>
      </c>
      <c r="F140" s="18">
        <v>1</v>
      </c>
      <c r="G140" s="6" t="s">
        <v>26</v>
      </c>
      <c r="H140" s="28" t="s">
        <v>34</v>
      </c>
      <c r="I140" s="3" t="s">
        <v>27</v>
      </c>
      <c r="J140" s="6" t="s">
        <v>862</v>
      </c>
      <c r="K140" s="22" t="s">
        <v>62</v>
      </c>
      <c r="L140" s="3" t="s">
        <v>88</v>
      </c>
      <c r="M140" s="3" t="s">
        <v>89</v>
      </c>
      <c r="N140" s="3" t="s">
        <v>86</v>
      </c>
      <c r="O140" s="3" t="s">
        <v>146</v>
      </c>
      <c r="P140" s="3" t="s">
        <v>120</v>
      </c>
      <c r="Q140" s="7" t="s">
        <v>157</v>
      </c>
      <c r="R140" s="34"/>
      <c r="S140" s="5">
        <v>530402</v>
      </c>
      <c r="T140" s="61">
        <v>2903.75</v>
      </c>
      <c r="U140" s="61">
        <v>0</v>
      </c>
      <c r="V140" s="61">
        <v>0</v>
      </c>
      <c r="W140" s="61">
        <v>0</v>
      </c>
      <c r="X140" s="61">
        <v>0</v>
      </c>
      <c r="Y140" s="61">
        <v>0</v>
      </c>
      <c r="Z140" s="61">
        <v>2903.75</v>
      </c>
      <c r="AA140" s="61">
        <v>0</v>
      </c>
      <c r="AB140" s="61">
        <v>0</v>
      </c>
      <c r="AC140" s="61">
        <v>0</v>
      </c>
      <c r="AD140" s="61">
        <v>0</v>
      </c>
      <c r="AE140" s="61">
        <v>0</v>
      </c>
      <c r="AF140" s="61">
        <v>0</v>
      </c>
      <c r="AG140" s="61">
        <v>2903.75</v>
      </c>
      <c r="AH140" s="61">
        <v>0</v>
      </c>
      <c r="AI140" s="61">
        <v>0</v>
      </c>
      <c r="AJ140" s="61">
        <v>0</v>
      </c>
      <c r="AK140" s="61">
        <v>0</v>
      </c>
      <c r="AL140" s="61">
        <v>0</v>
      </c>
      <c r="AM140" s="61">
        <v>0</v>
      </c>
      <c r="AN140" s="61">
        <v>0</v>
      </c>
      <c r="AO140" s="61">
        <v>0</v>
      </c>
      <c r="AP140" s="61">
        <v>0</v>
      </c>
      <c r="AQ140" s="61">
        <v>0</v>
      </c>
      <c r="AR140" s="61">
        <v>0</v>
      </c>
      <c r="AS140" s="61">
        <v>0</v>
      </c>
      <c r="AT140" s="61">
        <v>0</v>
      </c>
      <c r="AU140" s="61">
        <v>0</v>
      </c>
      <c r="AV140" s="61">
        <v>0</v>
      </c>
      <c r="AW140" s="61">
        <v>0</v>
      </c>
      <c r="AY140" s="89">
        <f>+AV140+AT140+AR140+AP140+AN140+AL140+AJ140+AH140+AF140+AD140+AB140+Z140</f>
        <v>2903.75</v>
      </c>
      <c r="AZ140" s="89">
        <f>+AW140+AU140+AS140+AQ140+AO140+AM140+AK140+AI140+AG140+AE140+AC140+AA140</f>
        <v>2903.75</v>
      </c>
      <c r="BA140" s="89">
        <f t="shared" si="2"/>
        <v>0</v>
      </c>
      <c r="BB140" s="89">
        <f>+AY140-T140</f>
        <v>0</v>
      </c>
    </row>
    <row r="141" spans="1:54" s="21" customFormat="1" ht="72" customHeight="1" x14ac:dyDescent="0.3">
      <c r="A141" s="3" t="s">
        <v>33</v>
      </c>
      <c r="B141" s="3" t="s">
        <v>554</v>
      </c>
      <c r="C141" s="3" t="s">
        <v>451</v>
      </c>
      <c r="D141" s="3" t="s">
        <v>450</v>
      </c>
      <c r="E141" s="3" t="s">
        <v>460</v>
      </c>
      <c r="F141" s="18">
        <v>0.8</v>
      </c>
      <c r="G141" s="3" t="s">
        <v>654</v>
      </c>
      <c r="H141" s="6" t="s">
        <v>461</v>
      </c>
      <c r="I141" s="3" t="s">
        <v>147</v>
      </c>
      <c r="J141" s="6" t="s">
        <v>503</v>
      </c>
      <c r="K141" s="22" t="s">
        <v>62</v>
      </c>
      <c r="L141" s="23" t="s">
        <v>88</v>
      </c>
      <c r="M141" s="22" t="s">
        <v>89</v>
      </c>
      <c r="N141" s="22" t="s">
        <v>90</v>
      </c>
      <c r="O141" s="22" t="s">
        <v>91</v>
      </c>
      <c r="P141" s="22" t="s">
        <v>701</v>
      </c>
      <c r="Q141" s="7" t="s">
        <v>157</v>
      </c>
      <c r="R141" s="5">
        <v>2716001112</v>
      </c>
      <c r="S141" s="5">
        <v>840104</v>
      </c>
      <c r="T141" s="61">
        <v>18000</v>
      </c>
      <c r="U141" s="61">
        <v>0</v>
      </c>
      <c r="V141" s="61">
        <v>0</v>
      </c>
      <c r="W141" s="61">
        <v>0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>
        <v>0</v>
      </c>
      <c r="AE141" s="61">
        <v>0</v>
      </c>
      <c r="AF141" s="61">
        <v>18000</v>
      </c>
      <c r="AG141" s="61">
        <v>0</v>
      </c>
      <c r="AH141" s="61">
        <v>0</v>
      </c>
      <c r="AI141" s="61">
        <v>0</v>
      </c>
      <c r="AJ141" s="61">
        <v>0</v>
      </c>
      <c r="AK141" s="61">
        <v>0</v>
      </c>
      <c r="AL141" s="61">
        <v>0</v>
      </c>
      <c r="AM141" s="61">
        <v>18000</v>
      </c>
      <c r="AN141" s="61">
        <v>0</v>
      </c>
      <c r="AO141" s="61">
        <v>0</v>
      </c>
      <c r="AP141" s="61">
        <v>0</v>
      </c>
      <c r="AQ141" s="61">
        <v>0</v>
      </c>
      <c r="AR141" s="61">
        <v>0</v>
      </c>
      <c r="AS141" s="61">
        <v>0</v>
      </c>
      <c r="AT141" s="64">
        <v>0</v>
      </c>
      <c r="AU141" s="64">
        <v>0</v>
      </c>
      <c r="AV141" s="64">
        <v>0</v>
      </c>
      <c r="AW141" s="64">
        <v>0</v>
      </c>
      <c r="AY141" s="89">
        <f>+AV141+AT141+AR141+AP141+AN141+AL141+AJ141+AH141+AF141+AD141+AB141+Z141</f>
        <v>18000</v>
      </c>
      <c r="AZ141" s="89">
        <f>+AW141+AU141+AS141+AQ141+AO141+AM141+AK141+AI141+AG141+AE141+AC141+AA141</f>
        <v>18000</v>
      </c>
      <c r="BA141" s="89">
        <f t="shared" si="2"/>
        <v>0</v>
      </c>
      <c r="BB141" s="89">
        <f>+AY141-T141</f>
        <v>0</v>
      </c>
    </row>
    <row r="142" spans="1:54" s="21" customFormat="1" ht="72" customHeight="1" x14ac:dyDescent="0.3">
      <c r="A142" s="3" t="s">
        <v>33</v>
      </c>
      <c r="B142" s="3" t="s">
        <v>554</v>
      </c>
      <c r="C142" s="3" t="s">
        <v>451</v>
      </c>
      <c r="D142" s="3" t="s">
        <v>450</v>
      </c>
      <c r="E142" s="3" t="s">
        <v>460</v>
      </c>
      <c r="F142" s="18">
        <v>0.8</v>
      </c>
      <c r="G142" s="3" t="s">
        <v>654</v>
      </c>
      <c r="H142" s="6" t="s">
        <v>461</v>
      </c>
      <c r="I142" s="3" t="s">
        <v>147</v>
      </c>
      <c r="J142" s="6" t="s">
        <v>504</v>
      </c>
      <c r="K142" s="22" t="s">
        <v>62</v>
      </c>
      <c r="L142" s="23" t="s">
        <v>88</v>
      </c>
      <c r="M142" s="22" t="s">
        <v>89</v>
      </c>
      <c r="N142" s="22" t="s">
        <v>90</v>
      </c>
      <c r="O142" s="22" t="s">
        <v>91</v>
      </c>
      <c r="P142" s="22" t="s">
        <v>702</v>
      </c>
      <c r="Q142" s="7" t="s">
        <v>157</v>
      </c>
      <c r="R142" s="5">
        <v>632300212</v>
      </c>
      <c r="S142" s="5">
        <v>530801</v>
      </c>
      <c r="T142" s="61">
        <v>169120.00000000003</v>
      </c>
      <c r="U142" s="61">
        <v>0</v>
      </c>
      <c r="V142" s="61">
        <v>0</v>
      </c>
      <c r="W142" s="61">
        <v>0</v>
      </c>
      <c r="X142" s="61">
        <v>0</v>
      </c>
      <c r="Y142" s="61">
        <v>0</v>
      </c>
      <c r="Z142" s="61">
        <v>0</v>
      </c>
      <c r="AA142" s="61">
        <v>0</v>
      </c>
      <c r="AB142" s="61">
        <v>169120.00000000003</v>
      </c>
      <c r="AC142" s="61">
        <v>0</v>
      </c>
      <c r="AD142" s="61">
        <v>0</v>
      </c>
      <c r="AE142" s="61">
        <v>0</v>
      </c>
      <c r="AF142" s="61">
        <v>0</v>
      </c>
      <c r="AG142" s="61">
        <v>56373.33</v>
      </c>
      <c r="AH142" s="61">
        <v>0</v>
      </c>
      <c r="AI142" s="61">
        <v>0</v>
      </c>
      <c r="AJ142" s="61">
        <v>0</v>
      </c>
      <c r="AK142" s="61">
        <v>0</v>
      </c>
      <c r="AL142" s="61">
        <v>0</v>
      </c>
      <c r="AM142" s="61">
        <v>0</v>
      </c>
      <c r="AN142" s="61">
        <v>0</v>
      </c>
      <c r="AO142" s="61">
        <v>56373.33</v>
      </c>
      <c r="AP142" s="61">
        <v>0</v>
      </c>
      <c r="AQ142" s="61">
        <v>0</v>
      </c>
      <c r="AR142" s="61">
        <v>0</v>
      </c>
      <c r="AS142" s="61">
        <v>0</v>
      </c>
      <c r="AT142" s="64">
        <v>0</v>
      </c>
      <c r="AU142" s="64">
        <v>56373.34</v>
      </c>
      <c r="AV142" s="64">
        <v>0</v>
      </c>
      <c r="AW142" s="64">
        <v>0</v>
      </c>
      <c r="AY142" s="89">
        <f>+AV142+AT142+AR142+AP142+AN142+AL142+AJ142+AH142+AF142+AD142+AB142+Z142</f>
        <v>169120.00000000003</v>
      </c>
      <c r="AZ142" s="89">
        <f>+AW142+AU142+AS142+AQ142+AO142+AM142+AK142+AI142+AG142+AE142+AC142+AA142</f>
        <v>169120</v>
      </c>
      <c r="BA142" s="89">
        <f t="shared" si="2"/>
        <v>0</v>
      </c>
      <c r="BB142" s="89">
        <f>+AY142-T142</f>
        <v>0</v>
      </c>
    </row>
    <row r="143" spans="1:54" s="21" customFormat="1" ht="72" customHeight="1" x14ac:dyDescent="0.3">
      <c r="A143" s="3" t="s">
        <v>33</v>
      </c>
      <c r="B143" s="3" t="s">
        <v>554</v>
      </c>
      <c r="C143" s="3" t="s">
        <v>451</v>
      </c>
      <c r="D143" s="3" t="s">
        <v>450</v>
      </c>
      <c r="E143" s="3" t="s">
        <v>460</v>
      </c>
      <c r="F143" s="18">
        <v>0.8</v>
      </c>
      <c r="G143" s="3" t="s">
        <v>654</v>
      </c>
      <c r="H143" s="6" t="s">
        <v>461</v>
      </c>
      <c r="I143" s="3" t="s">
        <v>147</v>
      </c>
      <c r="J143" s="6" t="s">
        <v>153</v>
      </c>
      <c r="K143" s="22" t="s">
        <v>62</v>
      </c>
      <c r="L143" s="23" t="s">
        <v>88</v>
      </c>
      <c r="M143" s="22" t="s">
        <v>89</v>
      </c>
      <c r="N143" s="22" t="s">
        <v>90</v>
      </c>
      <c r="O143" s="22" t="s">
        <v>91</v>
      </c>
      <c r="P143" s="22" t="s">
        <v>703</v>
      </c>
      <c r="Q143" s="7" t="s">
        <v>157</v>
      </c>
      <c r="R143" s="5">
        <v>632300212</v>
      </c>
      <c r="S143" s="5">
        <v>530801</v>
      </c>
      <c r="T143" s="61">
        <v>28000.000000000004</v>
      </c>
      <c r="U143" s="61">
        <v>0</v>
      </c>
      <c r="V143" s="61">
        <v>0</v>
      </c>
      <c r="W143" s="61">
        <v>0</v>
      </c>
      <c r="X143" s="61">
        <v>0</v>
      </c>
      <c r="Y143" s="61">
        <v>0</v>
      </c>
      <c r="Z143" s="61">
        <v>0</v>
      </c>
      <c r="AA143" s="61">
        <v>0</v>
      </c>
      <c r="AB143" s="61">
        <v>28000.000000000004</v>
      </c>
      <c r="AC143" s="61">
        <v>0</v>
      </c>
      <c r="AD143" s="61">
        <v>0</v>
      </c>
      <c r="AE143" s="61">
        <v>0</v>
      </c>
      <c r="AF143" s="61">
        <v>0</v>
      </c>
      <c r="AG143" s="61">
        <v>9333.33</v>
      </c>
      <c r="AH143" s="61">
        <v>0</v>
      </c>
      <c r="AI143" s="61">
        <v>0</v>
      </c>
      <c r="AJ143" s="61">
        <v>0</v>
      </c>
      <c r="AK143" s="61">
        <v>0</v>
      </c>
      <c r="AL143" s="61">
        <v>0</v>
      </c>
      <c r="AM143" s="61">
        <v>0</v>
      </c>
      <c r="AN143" s="61">
        <v>0</v>
      </c>
      <c r="AO143" s="61">
        <v>9333.33</v>
      </c>
      <c r="AP143" s="61">
        <v>0</v>
      </c>
      <c r="AQ143" s="61">
        <v>0</v>
      </c>
      <c r="AR143" s="61">
        <v>0</v>
      </c>
      <c r="AS143" s="61">
        <v>0</v>
      </c>
      <c r="AT143" s="64">
        <v>0</v>
      </c>
      <c r="AU143" s="64">
        <v>9333.34</v>
      </c>
      <c r="AV143" s="64">
        <v>0</v>
      </c>
      <c r="AW143" s="64">
        <v>0</v>
      </c>
      <c r="AY143" s="89">
        <f>+AV143+AT143+AR143+AP143+AN143+AL143+AJ143+AH143+AF143+AD143+AB143+Z143</f>
        <v>28000.000000000004</v>
      </c>
      <c r="AZ143" s="89">
        <f>+AW143+AU143+AS143+AQ143+AO143+AM143+AK143+AI143+AG143+AE143+AC143+AA143</f>
        <v>28000</v>
      </c>
      <c r="BA143" s="89">
        <f t="shared" si="2"/>
        <v>0</v>
      </c>
      <c r="BB143" s="89">
        <f>+AY143-T143</f>
        <v>0</v>
      </c>
    </row>
    <row r="144" spans="1:54" s="21" customFormat="1" ht="72" x14ac:dyDescent="0.3">
      <c r="A144" s="3" t="s">
        <v>33</v>
      </c>
      <c r="B144" s="3" t="s">
        <v>554</v>
      </c>
      <c r="C144" s="3" t="s">
        <v>451</v>
      </c>
      <c r="D144" s="3" t="s">
        <v>450</v>
      </c>
      <c r="E144" s="3" t="s">
        <v>460</v>
      </c>
      <c r="F144" s="18">
        <v>0.8</v>
      </c>
      <c r="G144" s="3" t="s">
        <v>654</v>
      </c>
      <c r="H144" s="6" t="s">
        <v>165</v>
      </c>
      <c r="I144" s="3" t="s">
        <v>147</v>
      </c>
      <c r="J144" s="6" t="s">
        <v>505</v>
      </c>
      <c r="K144" s="22" t="s">
        <v>62</v>
      </c>
      <c r="L144" s="23" t="s">
        <v>88</v>
      </c>
      <c r="M144" s="22" t="s">
        <v>89</v>
      </c>
      <c r="N144" s="22" t="s">
        <v>90</v>
      </c>
      <c r="O144" s="22" t="s">
        <v>62</v>
      </c>
      <c r="P144" s="22" t="s">
        <v>701</v>
      </c>
      <c r="Q144" s="7" t="s">
        <v>157</v>
      </c>
      <c r="R144" s="5" t="s">
        <v>154</v>
      </c>
      <c r="S144" s="5">
        <v>530812</v>
      </c>
      <c r="T144" s="61">
        <v>7500</v>
      </c>
      <c r="U144" s="61">
        <v>0</v>
      </c>
      <c r="V144" s="61">
        <v>0</v>
      </c>
      <c r="W144" s="61">
        <v>0</v>
      </c>
      <c r="X144" s="61">
        <v>0</v>
      </c>
      <c r="Y144" s="61">
        <v>0</v>
      </c>
      <c r="Z144" s="61">
        <v>0</v>
      </c>
      <c r="AA144" s="61">
        <v>0</v>
      </c>
      <c r="AB144" s="61">
        <v>7500</v>
      </c>
      <c r="AC144" s="61">
        <v>0</v>
      </c>
      <c r="AD144" s="61">
        <v>0</v>
      </c>
      <c r="AE144" s="61">
        <v>7500</v>
      </c>
      <c r="AF144" s="61">
        <v>0</v>
      </c>
      <c r="AG144" s="61">
        <v>0</v>
      </c>
      <c r="AH144" s="61">
        <v>0</v>
      </c>
      <c r="AI144" s="61">
        <v>0</v>
      </c>
      <c r="AJ144" s="61">
        <v>0</v>
      </c>
      <c r="AK144" s="61">
        <v>0</v>
      </c>
      <c r="AL144" s="61">
        <v>0</v>
      </c>
      <c r="AM144" s="61">
        <v>0</v>
      </c>
      <c r="AN144" s="61">
        <v>0</v>
      </c>
      <c r="AO144" s="61">
        <v>0</v>
      </c>
      <c r="AP144" s="61">
        <v>0</v>
      </c>
      <c r="AQ144" s="61">
        <v>0</v>
      </c>
      <c r="AR144" s="61">
        <v>0</v>
      </c>
      <c r="AS144" s="61">
        <v>0</v>
      </c>
      <c r="AT144" s="64">
        <v>0</v>
      </c>
      <c r="AU144" s="64">
        <v>0</v>
      </c>
      <c r="AV144" s="64">
        <v>0</v>
      </c>
      <c r="AW144" s="64">
        <v>0</v>
      </c>
      <c r="AY144" s="89">
        <f>+AV144+AT144+AR144+AP144+AN144+AL144+AJ144+AH144+AF144+AD144+AB144+Z144</f>
        <v>7500</v>
      </c>
      <c r="AZ144" s="89">
        <f>+AW144+AU144+AS144+AQ144+AO144+AM144+AK144+AI144+AG144+AE144+AC144+AA144</f>
        <v>7500</v>
      </c>
      <c r="BA144" s="89">
        <f t="shared" si="2"/>
        <v>0</v>
      </c>
      <c r="BB144" s="89">
        <f>+AY144-T144</f>
        <v>0</v>
      </c>
    </row>
    <row r="145" spans="1:54" s="21" customFormat="1" ht="72" x14ac:dyDescent="0.3">
      <c r="A145" s="3" t="s">
        <v>33</v>
      </c>
      <c r="B145" s="3" t="s">
        <v>554</v>
      </c>
      <c r="C145" s="3" t="s">
        <v>451</v>
      </c>
      <c r="D145" s="3" t="s">
        <v>450</v>
      </c>
      <c r="E145" s="3" t="s">
        <v>460</v>
      </c>
      <c r="F145" s="18">
        <v>0.8</v>
      </c>
      <c r="G145" s="3" t="s">
        <v>654</v>
      </c>
      <c r="H145" s="6" t="s">
        <v>165</v>
      </c>
      <c r="I145" s="3" t="s">
        <v>147</v>
      </c>
      <c r="J145" s="6" t="s">
        <v>710</v>
      </c>
      <c r="K145" s="22" t="s">
        <v>62</v>
      </c>
      <c r="L145" s="23" t="s">
        <v>88</v>
      </c>
      <c r="M145" s="22" t="s">
        <v>89</v>
      </c>
      <c r="N145" s="22" t="s">
        <v>90</v>
      </c>
      <c r="O145" s="22" t="s">
        <v>62</v>
      </c>
      <c r="P145" s="22" t="s">
        <v>702</v>
      </c>
      <c r="Q145" s="7" t="s">
        <v>157</v>
      </c>
      <c r="R145" s="5"/>
      <c r="S145" s="5">
        <v>530812</v>
      </c>
      <c r="T145" s="61">
        <v>7500</v>
      </c>
      <c r="U145" s="61">
        <v>0</v>
      </c>
      <c r="V145" s="61">
        <v>0</v>
      </c>
      <c r="W145" s="61">
        <v>0</v>
      </c>
      <c r="X145" s="61">
        <v>0</v>
      </c>
      <c r="Y145" s="61">
        <v>0</v>
      </c>
      <c r="Z145" s="61">
        <v>0</v>
      </c>
      <c r="AA145" s="61">
        <v>0</v>
      </c>
      <c r="AB145" s="61">
        <v>7500</v>
      </c>
      <c r="AC145" s="61">
        <v>0</v>
      </c>
      <c r="AD145" s="61">
        <v>0</v>
      </c>
      <c r="AE145" s="61">
        <v>7500</v>
      </c>
      <c r="AF145" s="61">
        <v>0</v>
      </c>
      <c r="AG145" s="61">
        <v>0</v>
      </c>
      <c r="AH145" s="61">
        <v>0</v>
      </c>
      <c r="AI145" s="61">
        <v>0</v>
      </c>
      <c r="AJ145" s="61">
        <v>0</v>
      </c>
      <c r="AK145" s="61">
        <v>0</v>
      </c>
      <c r="AL145" s="61">
        <v>0</v>
      </c>
      <c r="AM145" s="61">
        <v>0</v>
      </c>
      <c r="AN145" s="61">
        <v>0</v>
      </c>
      <c r="AO145" s="61">
        <v>0</v>
      </c>
      <c r="AP145" s="61">
        <v>0</v>
      </c>
      <c r="AQ145" s="61">
        <v>0</v>
      </c>
      <c r="AR145" s="61">
        <v>0</v>
      </c>
      <c r="AS145" s="61">
        <v>0</v>
      </c>
      <c r="AT145" s="64">
        <v>0</v>
      </c>
      <c r="AU145" s="64">
        <v>0</v>
      </c>
      <c r="AV145" s="64">
        <v>0</v>
      </c>
      <c r="AW145" s="64">
        <v>0</v>
      </c>
      <c r="AY145" s="89">
        <f>+AV145+AT145+AR145+AP145+AN145+AL145+AJ145+AH145+AF145+AD145+AB145+Z145</f>
        <v>7500</v>
      </c>
      <c r="AZ145" s="89">
        <f>+AW145+AU145+AS145+AQ145+AO145+AM145+AK145+AI145+AG145+AE145+AC145+AA145</f>
        <v>7500</v>
      </c>
      <c r="BA145" s="89">
        <f t="shared" si="2"/>
        <v>0</v>
      </c>
      <c r="BB145" s="89">
        <f>+AY145-T145</f>
        <v>0</v>
      </c>
    </row>
    <row r="146" spans="1:54" s="21" customFormat="1" ht="72" x14ac:dyDescent="0.3">
      <c r="A146" s="3" t="s">
        <v>33</v>
      </c>
      <c r="B146" s="3" t="s">
        <v>554</v>
      </c>
      <c r="C146" s="3" t="s">
        <v>451</v>
      </c>
      <c r="D146" s="3" t="s">
        <v>450</v>
      </c>
      <c r="E146" s="3" t="s">
        <v>460</v>
      </c>
      <c r="F146" s="18">
        <v>0.8</v>
      </c>
      <c r="G146" s="3" t="s">
        <v>654</v>
      </c>
      <c r="H146" s="6" t="s">
        <v>165</v>
      </c>
      <c r="I146" s="3" t="s">
        <v>147</v>
      </c>
      <c r="J146" s="6" t="s">
        <v>711</v>
      </c>
      <c r="K146" s="22" t="s">
        <v>62</v>
      </c>
      <c r="L146" s="23" t="s">
        <v>88</v>
      </c>
      <c r="M146" s="22" t="s">
        <v>89</v>
      </c>
      <c r="N146" s="22" t="s">
        <v>90</v>
      </c>
      <c r="O146" s="22" t="s">
        <v>62</v>
      </c>
      <c r="P146" s="22" t="s">
        <v>703</v>
      </c>
      <c r="Q146" s="7" t="s">
        <v>157</v>
      </c>
      <c r="R146" s="5"/>
      <c r="S146" s="5">
        <v>530812</v>
      </c>
      <c r="T146" s="61">
        <v>7500</v>
      </c>
      <c r="U146" s="61">
        <v>0</v>
      </c>
      <c r="V146" s="61">
        <v>0</v>
      </c>
      <c r="W146" s="61">
        <v>0</v>
      </c>
      <c r="X146" s="61">
        <v>0</v>
      </c>
      <c r="Y146" s="61">
        <v>0</v>
      </c>
      <c r="Z146" s="61">
        <v>0</v>
      </c>
      <c r="AA146" s="61">
        <v>0</v>
      </c>
      <c r="AB146" s="61">
        <v>7500</v>
      </c>
      <c r="AC146" s="61">
        <v>0</v>
      </c>
      <c r="AD146" s="61">
        <v>0</v>
      </c>
      <c r="AE146" s="61">
        <v>7500</v>
      </c>
      <c r="AF146" s="61">
        <v>0</v>
      </c>
      <c r="AG146" s="61">
        <v>0</v>
      </c>
      <c r="AH146" s="61">
        <v>0</v>
      </c>
      <c r="AI146" s="61">
        <v>0</v>
      </c>
      <c r="AJ146" s="61">
        <v>0</v>
      </c>
      <c r="AK146" s="61">
        <v>0</v>
      </c>
      <c r="AL146" s="61">
        <v>0</v>
      </c>
      <c r="AM146" s="61">
        <v>0</v>
      </c>
      <c r="AN146" s="61">
        <v>0</v>
      </c>
      <c r="AO146" s="61">
        <v>0</v>
      </c>
      <c r="AP146" s="61">
        <v>0</v>
      </c>
      <c r="AQ146" s="61">
        <v>0</v>
      </c>
      <c r="AR146" s="61">
        <v>0</v>
      </c>
      <c r="AS146" s="61">
        <v>0</v>
      </c>
      <c r="AT146" s="64">
        <v>0</v>
      </c>
      <c r="AU146" s="64">
        <v>0</v>
      </c>
      <c r="AV146" s="64">
        <v>0</v>
      </c>
      <c r="AW146" s="64">
        <v>0</v>
      </c>
      <c r="AY146" s="89">
        <f>+AV146+AT146+AR146+AP146+AN146+AL146+AJ146+AH146+AF146+AD146+AB146+Z146</f>
        <v>7500</v>
      </c>
      <c r="AZ146" s="89">
        <f>+AW146+AU146+AS146+AQ146+AO146+AM146+AK146+AI146+AG146+AE146+AC146+AA146</f>
        <v>7500</v>
      </c>
      <c r="BA146" s="89">
        <f t="shared" si="2"/>
        <v>0</v>
      </c>
      <c r="BB146" s="89">
        <f>+AY146-T146</f>
        <v>0</v>
      </c>
    </row>
    <row r="147" spans="1:54" s="21" customFormat="1" ht="72" x14ac:dyDescent="0.3">
      <c r="A147" s="3" t="s">
        <v>33</v>
      </c>
      <c r="B147" s="3" t="s">
        <v>554</v>
      </c>
      <c r="C147" s="3" t="s">
        <v>451</v>
      </c>
      <c r="D147" s="3" t="s">
        <v>450</v>
      </c>
      <c r="E147" s="3" t="s">
        <v>460</v>
      </c>
      <c r="F147" s="18">
        <v>0.8</v>
      </c>
      <c r="G147" s="3" t="s">
        <v>654</v>
      </c>
      <c r="H147" s="6" t="s">
        <v>165</v>
      </c>
      <c r="I147" s="3" t="s">
        <v>147</v>
      </c>
      <c r="J147" s="6" t="s">
        <v>712</v>
      </c>
      <c r="K147" s="22" t="s">
        <v>62</v>
      </c>
      <c r="L147" s="23" t="s">
        <v>88</v>
      </c>
      <c r="M147" s="22" t="s">
        <v>89</v>
      </c>
      <c r="N147" s="22" t="s">
        <v>90</v>
      </c>
      <c r="O147" s="22" t="s">
        <v>62</v>
      </c>
      <c r="P147" s="22" t="s">
        <v>705</v>
      </c>
      <c r="Q147" s="7" t="s">
        <v>157</v>
      </c>
      <c r="R147" s="5"/>
      <c r="S147" s="5">
        <v>530812</v>
      </c>
      <c r="T147" s="61">
        <v>7500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61">
        <v>0</v>
      </c>
      <c r="AA147" s="61">
        <v>0</v>
      </c>
      <c r="AB147" s="61">
        <v>7500</v>
      </c>
      <c r="AC147" s="61">
        <v>0</v>
      </c>
      <c r="AD147" s="61">
        <v>0</v>
      </c>
      <c r="AE147" s="61">
        <v>7500</v>
      </c>
      <c r="AF147" s="61">
        <v>0</v>
      </c>
      <c r="AG147" s="61">
        <v>0</v>
      </c>
      <c r="AH147" s="61">
        <v>0</v>
      </c>
      <c r="AI147" s="61">
        <v>0</v>
      </c>
      <c r="AJ147" s="61">
        <v>0</v>
      </c>
      <c r="AK147" s="61">
        <v>0</v>
      </c>
      <c r="AL147" s="61">
        <v>0</v>
      </c>
      <c r="AM147" s="61">
        <v>0</v>
      </c>
      <c r="AN147" s="61">
        <v>0</v>
      </c>
      <c r="AO147" s="61">
        <v>0</v>
      </c>
      <c r="AP147" s="61">
        <v>0</v>
      </c>
      <c r="AQ147" s="61">
        <v>0</v>
      </c>
      <c r="AR147" s="61">
        <v>0</v>
      </c>
      <c r="AS147" s="61">
        <v>0</v>
      </c>
      <c r="AT147" s="64">
        <v>0</v>
      </c>
      <c r="AU147" s="64">
        <v>0</v>
      </c>
      <c r="AV147" s="64">
        <v>0</v>
      </c>
      <c r="AW147" s="64">
        <v>0</v>
      </c>
      <c r="AY147" s="89">
        <f>+AV147+AT147+AR147+AP147+AN147+AL147+AJ147+AH147+AF147+AD147+AB147+Z147</f>
        <v>7500</v>
      </c>
      <c r="AZ147" s="89">
        <f>+AW147+AU147+AS147+AQ147+AO147+AM147+AK147+AI147+AG147+AE147+AC147+AA147</f>
        <v>7500</v>
      </c>
      <c r="BA147" s="89">
        <f t="shared" si="2"/>
        <v>0</v>
      </c>
      <c r="BB147" s="89">
        <f>+AY147-T147</f>
        <v>0</v>
      </c>
    </row>
    <row r="148" spans="1:54" s="21" customFormat="1" ht="72" x14ac:dyDescent="0.3">
      <c r="A148" s="3" t="s">
        <v>33</v>
      </c>
      <c r="B148" s="3" t="s">
        <v>554</v>
      </c>
      <c r="C148" s="3" t="s">
        <v>451</v>
      </c>
      <c r="D148" s="3" t="s">
        <v>450</v>
      </c>
      <c r="E148" s="3" t="s">
        <v>460</v>
      </c>
      <c r="F148" s="18">
        <v>0.8</v>
      </c>
      <c r="G148" s="3" t="s">
        <v>654</v>
      </c>
      <c r="H148" s="6" t="s">
        <v>165</v>
      </c>
      <c r="I148" s="3" t="s">
        <v>147</v>
      </c>
      <c r="J148" s="6" t="s">
        <v>713</v>
      </c>
      <c r="K148" s="22" t="s">
        <v>62</v>
      </c>
      <c r="L148" s="23" t="s">
        <v>88</v>
      </c>
      <c r="M148" s="22" t="s">
        <v>89</v>
      </c>
      <c r="N148" s="22" t="s">
        <v>90</v>
      </c>
      <c r="O148" s="22" t="s">
        <v>62</v>
      </c>
      <c r="P148" s="22" t="s">
        <v>706</v>
      </c>
      <c r="Q148" s="7" t="s">
        <v>157</v>
      </c>
      <c r="R148" s="5"/>
      <c r="S148" s="5">
        <v>530812</v>
      </c>
      <c r="T148" s="61">
        <v>7500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61">
        <v>0</v>
      </c>
      <c r="AA148" s="61">
        <v>0</v>
      </c>
      <c r="AB148" s="61">
        <v>7500</v>
      </c>
      <c r="AC148" s="61">
        <v>0</v>
      </c>
      <c r="AD148" s="61">
        <v>0</v>
      </c>
      <c r="AE148" s="61">
        <v>7500</v>
      </c>
      <c r="AF148" s="61">
        <v>0</v>
      </c>
      <c r="AG148" s="61">
        <v>0</v>
      </c>
      <c r="AH148" s="61">
        <v>0</v>
      </c>
      <c r="AI148" s="61">
        <v>0</v>
      </c>
      <c r="AJ148" s="61">
        <v>0</v>
      </c>
      <c r="AK148" s="61">
        <v>0</v>
      </c>
      <c r="AL148" s="61">
        <v>0</v>
      </c>
      <c r="AM148" s="61">
        <v>0</v>
      </c>
      <c r="AN148" s="61">
        <v>0</v>
      </c>
      <c r="AO148" s="61">
        <v>0</v>
      </c>
      <c r="AP148" s="61">
        <v>0</v>
      </c>
      <c r="AQ148" s="61">
        <v>0</v>
      </c>
      <c r="AR148" s="61">
        <v>0</v>
      </c>
      <c r="AS148" s="61">
        <v>0</v>
      </c>
      <c r="AT148" s="64">
        <v>0</v>
      </c>
      <c r="AU148" s="64">
        <v>0</v>
      </c>
      <c r="AV148" s="64">
        <v>0</v>
      </c>
      <c r="AW148" s="64">
        <v>0</v>
      </c>
      <c r="AY148" s="89">
        <f>+AV148+AT148+AR148+AP148+AN148+AL148+AJ148+AH148+AF148+AD148+AB148+Z148</f>
        <v>7500</v>
      </c>
      <c r="AZ148" s="89">
        <f>+AW148+AU148+AS148+AQ148+AO148+AM148+AK148+AI148+AG148+AE148+AC148+AA148</f>
        <v>7500</v>
      </c>
      <c r="BA148" s="89">
        <f t="shared" si="2"/>
        <v>0</v>
      </c>
      <c r="BB148" s="89">
        <f>+AY148-T148</f>
        <v>0</v>
      </c>
    </row>
    <row r="149" spans="1:54" s="21" customFormat="1" ht="72" x14ac:dyDescent="0.3">
      <c r="A149" s="3" t="s">
        <v>33</v>
      </c>
      <c r="B149" s="3" t="s">
        <v>554</v>
      </c>
      <c r="C149" s="3" t="s">
        <v>451</v>
      </c>
      <c r="D149" s="3" t="s">
        <v>450</v>
      </c>
      <c r="E149" s="3" t="s">
        <v>460</v>
      </c>
      <c r="F149" s="18">
        <v>0.8</v>
      </c>
      <c r="G149" s="3" t="s">
        <v>654</v>
      </c>
      <c r="H149" s="6" t="s">
        <v>461</v>
      </c>
      <c r="I149" s="3" t="s">
        <v>147</v>
      </c>
      <c r="J149" s="6" t="s">
        <v>506</v>
      </c>
      <c r="K149" s="22" t="s">
        <v>62</v>
      </c>
      <c r="L149" s="23" t="s">
        <v>88</v>
      </c>
      <c r="M149" s="22" t="s">
        <v>89</v>
      </c>
      <c r="N149" s="22" t="s">
        <v>90</v>
      </c>
      <c r="O149" s="22" t="s">
        <v>91</v>
      </c>
      <c r="P149" s="22" t="s">
        <v>705</v>
      </c>
      <c r="Q149" s="7" t="s">
        <v>157</v>
      </c>
      <c r="R149" s="5" t="s">
        <v>155</v>
      </c>
      <c r="S149" s="5">
        <v>530307</v>
      </c>
      <c r="T149" s="61">
        <v>7500</v>
      </c>
      <c r="U149" s="61">
        <v>0</v>
      </c>
      <c r="V149" s="61">
        <v>0</v>
      </c>
      <c r="W149" s="61">
        <v>0</v>
      </c>
      <c r="X149" s="61">
        <v>0</v>
      </c>
      <c r="Y149" s="61">
        <v>0</v>
      </c>
      <c r="Z149" s="61">
        <v>0</v>
      </c>
      <c r="AA149" s="61">
        <v>0</v>
      </c>
      <c r="AB149" s="61">
        <v>0</v>
      </c>
      <c r="AC149" s="61">
        <v>0</v>
      </c>
      <c r="AD149" s="61">
        <v>0</v>
      </c>
      <c r="AE149" s="61">
        <v>0</v>
      </c>
      <c r="AF149" s="61">
        <v>0</v>
      </c>
      <c r="AG149" s="61">
        <v>0</v>
      </c>
      <c r="AH149" s="61">
        <v>0</v>
      </c>
      <c r="AI149" s="61">
        <v>0</v>
      </c>
      <c r="AJ149" s="61">
        <v>0</v>
      </c>
      <c r="AK149" s="61">
        <v>0</v>
      </c>
      <c r="AL149" s="61">
        <v>7500</v>
      </c>
      <c r="AM149" s="61">
        <v>0</v>
      </c>
      <c r="AN149" s="61">
        <v>0</v>
      </c>
      <c r="AO149" s="61">
        <v>7500</v>
      </c>
      <c r="AP149" s="61">
        <v>0</v>
      </c>
      <c r="AQ149" s="61">
        <v>0</v>
      </c>
      <c r="AR149" s="61">
        <v>0</v>
      </c>
      <c r="AS149" s="61">
        <v>0</v>
      </c>
      <c r="AT149" s="64">
        <v>0</v>
      </c>
      <c r="AU149" s="64">
        <v>0</v>
      </c>
      <c r="AV149" s="64">
        <v>0</v>
      </c>
      <c r="AW149" s="64">
        <v>0</v>
      </c>
      <c r="AY149" s="89">
        <f>+AV149+AT149+AR149+AP149+AN149+AL149+AJ149+AH149+AF149+AD149+AB149+Z149</f>
        <v>7500</v>
      </c>
      <c r="AZ149" s="89">
        <f>+AW149+AU149+AS149+AQ149+AO149+AM149+AK149+AI149+AG149+AE149+AC149+AA149</f>
        <v>7500</v>
      </c>
      <c r="BA149" s="89">
        <f t="shared" si="2"/>
        <v>0</v>
      </c>
      <c r="BB149" s="89">
        <f>+AY149-T149</f>
        <v>0</v>
      </c>
    </row>
    <row r="150" spans="1:54" s="21" customFormat="1" ht="72" x14ac:dyDescent="0.3">
      <c r="A150" s="3" t="s">
        <v>33</v>
      </c>
      <c r="B150" s="3" t="s">
        <v>554</v>
      </c>
      <c r="C150" s="3" t="s">
        <v>451</v>
      </c>
      <c r="D150" s="3" t="s">
        <v>450</v>
      </c>
      <c r="E150" s="3" t="s">
        <v>460</v>
      </c>
      <c r="F150" s="18">
        <v>0.8</v>
      </c>
      <c r="G150" s="3" t="s">
        <v>654</v>
      </c>
      <c r="H150" s="6" t="s">
        <v>165</v>
      </c>
      <c r="I150" s="3" t="s">
        <v>147</v>
      </c>
      <c r="J150" s="6" t="s">
        <v>507</v>
      </c>
      <c r="K150" s="22" t="s">
        <v>62</v>
      </c>
      <c r="L150" s="23" t="s">
        <v>88</v>
      </c>
      <c r="M150" s="22" t="s">
        <v>89</v>
      </c>
      <c r="N150" s="22" t="s">
        <v>90</v>
      </c>
      <c r="O150" s="22" t="s">
        <v>62</v>
      </c>
      <c r="P150" s="22" t="s">
        <v>707</v>
      </c>
      <c r="Q150" s="7" t="s">
        <v>157</v>
      </c>
      <c r="R150" s="5" t="s">
        <v>156</v>
      </c>
      <c r="S150" s="5">
        <v>531409</v>
      </c>
      <c r="T150" s="61">
        <v>7500</v>
      </c>
      <c r="U150" s="61">
        <v>0</v>
      </c>
      <c r="V150" s="61">
        <v>0</v>
      </c>
      <c r="W150" s="61">
        <v>0</v>
      </c>
      <c r="X150" s="61">
        <v>0</v>
      </c>
      <c r="Y150" s="61">
        <v>0</v>
      </c>
      <c r="Z150" s="61">
        <v>0</v>
      </c>
      <c r="AA150" s="61">
        <v>0</v>
      </c>
      <c r="AB150" s="61">
        <v>0</v>
      </c>
      <c r="AC150" s="61">
        <v>0</v>
      </c>
      <c r="AD150" s="61">
        <v>0</v>
      </c>
      <c r="AE150" s="61">
        <v>0</v>
      </c>
      <c r="AF150" s="61">
        <v>0</v>
      </c>
      <c r="AG150" s="61">
        <v>0</v>
      </c>
      <c r="AH150" s="61">
        <v>0</v>
      </c>
      <c r="AI150" s="61">
        <v>0</v>
      </c>
      <c r="AJ150" s="61">
        <v>7500</v>
      </c>
      <c r="AK150" s="61">
        <v>0</v>
      </c>
      <c r="AL150" s="61">
        <v>0</v>
      </c>
      <c r="AM150" s="61">
        <v>7500</v>
      </c>
      <c r="AN150" s="61">
        <v>0</v>
      </c>
      <c r="AO150" s="61">
        <v>0</v>
      </c>
      <c r="AP150" s="61">
        <v>0</v>
      </c>
      <c r="AQ150" s="61">
        <v>0</v>
      </c>
      <c r="AR150" s="61">
        <v>0</v>
      </c>
      <c r="AS150" s="61">
        <v>0</v>
      </c>
      <c r="AT150" s="64">
        <v>0</v>
      </c>
      <c r="AU150" s="64">
        <v>0</v>
      </c>
      <c r="AV150" s="64">
        <v>0</v>
      </c>
      <c r="AW150" s="64">
        <v>0</v>
      </c>
      <c r="AY150" s="89">
        <f>+AV150+AT150+AR150+AP150+AN150+AL150+AJ150+AH150+AF150+AD150+AB150+Z150</f>
        <v>7500</v>
      </c>
      <c r="AZ150" s="89">
        <f>+AW150+AU150+AS150+AQ150+AO150+AM150+AK150+AI150+AG150+AE150+AC150+AA150</f>
        <v>7500</v>
      </c>
      <c r="BA150" s="89">
        <f t="shared" si="2"/>
        <v>0</v>
      </c>
      <c r="BB150" s="89">
        <f>+AY150-T150</f>
        <v>0</v>
      </c>
    </row>
    <row r="151" spans="1:54" s="21" customFormat="1" ht="72" x14ac:dyDescent="0.3">
      <c r="A151" s="3" t="s">
        <v>33</v>
      </c>
      <c r="B151" s="3" t="s">
        <v>554</v>
      </c>
      <c r="C151" s="3" t="s">
        <v>451</v>
      </c>
      <c r="D151" s="3" t="s">
        <v>450</v>
      </c>
      <c r="E151" s="3" t="s">
        <v>460</v>
      </c>
      <c r="F151" s="18">
        <v>0.8</v>
      </c>
      <c r="G151" s="3" t="s">
        <v>654</v>
      </c>
      <c r="H151" s="6" t="s">
        <v>461</v>
      </c>
      <c r="I151" s="3" t="s">
        <v>147</v>
      </c>
      <c r="J151" s="6" t="s">
        <v>704</v>
      </c>
      <c r="K151" s="22" t="s">
        <v>62</v>
      </c>
      <c r="L151" s="23" t="s">
        <v>88</v>
      </c>
      <c r="M151" s="22" t="s">
        <v>89</v>
      </c>
      <c r="N151" s="22" t="s">
        <v>90</v>
      </c>
      <c r="O151" s="22" t="s">
        <v>91</v>
      </c>
      <c r="P151" s="22" t="s">
        <v>706</v>
      </c>
      <c r="Q151" s="7" t="s">
        <v>157</v>
      </c>
      <c r="R151" s="5"/>
      <c r="S151" s="5">
        <v>840103</v>
      </c>
      <c r="T151" s="61">
        <v>7500</v>
      </c>
      <c r="U151" s="61">
        <v>0</v>
      </c>
      <c r="V151" s="61">
        <v>0</v>
      </c>
      <c r="W151" s="61">
        <v>0</v>
      </c>
      <c r="X151" s="61">
        <v>0</v>
      </c>
      <c r="Y151" s="61">
        <v>0</v>
      </c>
      <c r="Z151" s="61">
        <v>0</v>
      </c>
      <c r="AA151" s="61">
        <v>0</v>
      </c>
      <c r="AB151" s="61">
        <v>7500</v>
      </c>
      <c r="AC151" s="61">
        <v>0</v>
      </c>
      <c r="AD151" s="61">
        <v>0</v>
      </c>
      <c r="AE151" s="61">
        <v>7500</v>
      </c>
      <c r="AF151" s="61">
        <v>0</v>
      </c>
      <c r="AG151" s="61">
        <v>0</v>
      </c>
      <c r="AH151" s="61">
        <v>0</v>
      </c>
      <c r="AI151" s="61">
        <v>0</v>
      </c>
      <c r="AJ151" s="61">
        <v>0</v>
      </c>
      <c r="AK151" s="61">
        <v>0</v>
      </c>
      <c r="AL151" s="61">
        <v>0</v>
      </c>
      <c r="AM151" s="61">
        <v>0</v>
      </c>
      <c r="AN151" s="61">
        <v>0</v>
      </c>
      <c r="AO151" s="61">
        <v>0</v>
      </c>
      <c r="AP151" s="61">
        <v>0</v>
      </c>
      <c r="AQ151" s="61">
        <v>0</v>
      </c>
      <c r="AR151" s="61">
        <v>0</v>
      </c>
      <c r="AS151" s="61">
        <v>0</v>
      </c>
      <c r="AT151" s="64">
        <v>0</v>
      </c>
      <c r="AU151" s="64">
        <v>0</v>
      </c>
      <c r="AV151" s="64">
        <v>0</v>
      </c>
      <c r="AW151" s="64">
        <v>0</v>
      </c>
      <c r="AY151" s="89">
        <f>+AV151+AT151+AR151+AP151+AN151+AL151+AJ151+AH151+AF151+AD151+AB151+Z151</f>
        <v>7500</v>
      </c>
      <c r="AZ151" s="89">
        <f>+AW151+AU151+AS151+AQ151+AO151+AM151+AK151+AI151+AG151+AE151+AC151+AA151</f>
        <v>7500</v>
      </c>
      <c r="BA151" s="89">
        <f t="shared" si="2"/>
        <v>0</v>
      </c>
      <c r="BB151" s="89">
        <f>+AY151-T151</f>
        <v>0</v>
      </c>
    </row>
    <row r="152" spans="1:54" s="21" customFormat="1" ht="79" customHeight="1" x14ac:dyDescent="0.3">
      <c r="A152" s="3" t="s">
        <v>33</v>
      </c>
      <c r="B152" s="3" t="s">
        <v>554</v>
      </c>
      <c r="C152" s="3" t="s">
        <v>451</v>
      </c>
      <c r="D152" s="3" t="s">
        <v>450</v>
      </c>
      <c r="E152" s="3" t="s">
        <v>460</v>
      </c>
      <c r="F152" s="18">
        <v>0.8</v>
      </c>
      <c r="G152" s="3" t="s">
        <v>653</v>
      </c>
      <c r="H152" s="28" t="s">
        <v>452</v>
      </c>
      <c r="I152" s="3" t="s">
        <v>553</v>
      </c>
      <c r="J152" s="6" t="s">
        <v>697</v>
      </c>
      <c r="K152" s="22" t="s">
        <v>62</v>
      </c>
      <c r="L152" s="23" t="s">
        <v>88</v>
      </c>
      <c r="M152" s="22" t="s">
        <v>89</v>
      </c>
      <c r="N152" s="22" t="s">
        <v>90</v>
      </c>
      <c r="O152" s="22" t="s">
        <v>150</v>
      </c>
      <c r="P152" s="22" t="s">
        <v>682</v>
      </c>
      <c r="Q152" s="7" t="s">
        <v>157</v>
      </c>
      <c r="R152" s="5">
        <v>836100011</v>
      </c>
      <c r="S152" s="5">
        <v>530207</v>
      </c>
      <c r="T152" s="61">
        <v>200000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0</v>
      </c>
      <c r="AD152" s="61">
        <v>0</v>
      </c>
      <c r="AE152" s="61">
        <v>0</v>
      </c>
      <c r="AF152" s="61">
        <v>0</v>
      </c>
      <c r="AG152" s="61">
        <v>0</v>
      </c>
      <c r="AH152" s="61">
        <v>200000</v>
      </c>
      <c r="AI152" s="61">
        <v>0</v>
      </c>
      <c r="AJ152" s="61">
        <v>0</v>
      </c>
      <c r="AK152" s="61">
        <v>0</v>
      </c>
      <c r="AL152" s="61">
        <v>0</v>
      </c>
      <c r="AM152" s="61">
        <v>0</v>
      </c>
      <c r="AN152" s="61">
        <v>0</v>
      </c>
      <c r="AO152" s="61">
        <v>0</v>
      </c>
      <c r="AP152" s="61">
        <v>0</v>
      </c>
      <c r="AQ152" s="61">
        <v>0</v>
      </c>
      <c r="AR152" s="61">
        <v>0</v>
      </c>
      <c r="AS152" s="61">
        <v>0</v>
      </c>
      <c r="AT152" s="64">
        <v>0</v>
      </c>
      <c r="AU152" s="64">
        <v>0</v>
      </c>
      <c r="AV152" s="64">
        <v>0</v>
      </c>
      <c r="AW152" s="64">
        <v>200000</v>
      </c>
      <c r="AY152" s="89">
        <f>+AV152+AT152+AR152+AP152+AN152+AL152+AJ152+AH152+AF152+AD152+AB152+Z152</f>
        <v>200000</v>
      </c>
      <c r="AZ152" s="89">
        <f>+AW152+AU152+AS152+AQ152+AO152+AM152+AK152+AI152+AG152+AE152+AC152+AA152</f>
        <v>200000</v>
      </c>
      <c r="BA152" s="89">
        <f t="shared" si="2"/>
        <v>0</v>
      </c>
      <c r="BB152" s="89">
        <f>+AY152-T152</f>
        <v>0</v>
      </c>
    </row>
    <row r="153" spans="1:54" s="21" customFormat="1" ht="84" x14ac:dyDescent="0.3">
      <c r="A153" s="3" t="s">
        <v>33</v>
      </c>
      <c r="B153" s="3" t="s">
        <v>554</v>
      </c>
      <c r="C153" s="3" t="s">
        <v>451</v>
      </c>
      <c r="D153" s="3" t="s">
        <v>450</v>
      </c>
      <c r="E153" s="3" t="s">
        <v>460</v>
      </c>
      <c r="F153" s="18">
        <v>0.8</v>
      </c>
      <c r="G153" s="3" t="s">
        <v>653</v>
      </c>
      <c r="H153" s="28" t="s">
        <v>452</v>
      </c>
      <c r="I153" s="3" t="s">
        <v>553</v>
      </c>
      <c r="J153" s="6" t="s">
        <v>508</v>
      </c>
      <c r="K153" s="22" t="s">
        <v>62</v>
      </c>
      <c r="L153" s="23" t="s">
        <v>88</v>
      </c>
      <c r="M153" s="22" t="s">
        <v>89</v>
      </c>
      <c r="N153" s="22" t="s">
        <v>90</v>
      </c>
      <c r="O153" s="22" t="s">
        <v>150</v>
      </c>
      <c r="P153" s="22" t="s">
        <v>685</v>
      </c>
      <c r="Q153" s="7" t="s">
        <v>157</v>
      </c>
      <c r="R153" s="5">
        <v>891211012</v>
      </c>
      <c r="S153" s="5">
        <v>530204</v>
      </c>
      <c r="T153" s="61">
        <v>50000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61">
        <v>0</v>
      </c>
      <c r="AA153" s="61">
        <v>0</v>
      </c>
      <c r="AB153" s="61">
        <v>0</v>
      </c>
      <c r="AC153" s="61">
        <v>0</v>
      </c>
      <c r="AD153" s="61">
        <v>0</v>
      </c>
      <c r="AE153" s="61">
        <v>0</v>
      </c>
      <c r="AF153" s="61">
        <v>0</v>
      </c>
      <c r="AG153" s="61">
        <v>0</v>
      </c>
      <c r="AH153" s="61">
        <v>0</v>
      </c>
      <c r="AI153" s="61">
        <v>0</v>
      </c>
      <c r="AJ153" s="61">
        <v>50000</v>
      </c>
      <c r="AK153" s="61">
        <v>0</v>
      </c>
      <c r="AL153" s="61">
        <v>0</v>
      </c>
      <c r="AM153" s="61">
        <v>0</v>
      </c>
      <c r="AN153" s="61">
        <v>0</v>
      </c>
      <c r="AO153" s="61">
        <v>0</v>
      </c>
      <c r="AP153" s="61">
        <v>0</v>
      </c>
      <c r="AQ153" s="61">
        <v>0</v>
      </c>
      <c r="AR153" s="61">
        <v>0</v>
      </c>
      <c r="AS153" s="61">
        <v>0</v>
      </c>
      <c r="AT153" s="64">
        <v>0</v>
      </c>
      <c r="AU153" s="64">
        <v>0</v>
      </c>
      <c r="AV153" s="64">
        <v>0</v>
      </c>
      <c r="AW153" s="64">
        <v>50000</v>
      </c>
      <c r="AY153" s="89">
        <f>+AV153+AT153+AR153+AP153+AN153+AL153+AJ153+AH153+AF153+AD153+AB153+Z153</f>
        <v>50000</v>
      </c>
      <c r="AZ153" s="89">
        <f>+AW153+AU153+AS153+AQ153+AO153+AM153+AK153+AI153+AG153+AE153+AC153+AA153</f>
        <v>50000</v>
      </c>
      <c r="BA153" s="89">
        <f t="shared" si="2"/>
        <v>0</v>
      </c>
      <c r="BB153" s="89">
        <f>+AY153-T153</f>
        <v>0</v>
      </c>
    </row>
    <row r="154" spans="1:54" s="21" customFormat="1" ht="72" x14ac:dyDescent="0.3">
      <c r="A154" s="3" t="s">
        <v>33</v>
      </c>
      <c r="B154" s="3" t="s">
        <v>554</v>
      </c>
      <c r="C154" s="3" t="s">
        <v>451</v>
      </c>
      <c r="D154" s="3" t="s">
        <v>450</v>
      </c>
      <c r="E154" s="3" t="s">
        <v>460</v>
      </c>
      <c r="F154" s="18">
        <v>0.8</v>
      </c>
      <c r="G154" s="3" t="s">
        <v>653</v>
      </c>
      <c r="H154" s="28" t="s">
        <v>452</v>
      </c>
      <c r="I154" s="3" t="s">
        <v>553</v>
      </c>
      <c r="J154" s="6" t="s">
        <v>698</v>
      </c>
      <c r="K154" s="22" t="s">
        <v>62</v>
      </c>
      <c r="L154" s="23" t="s">
        <v>88</v>
      </c>
      <c r="M154" s="22" t="s">
        <v>89</v>
      </c>
      <c r="N154" s="22" t="s">
        <v>90</v>
      </c>
      <c r="O154" s="22" t="s">
        <v>150</v>
      </c>
      <c r="P154" s="22" t="s">
        <v>686</v>
      </c>
      <c r="Q154" s="7" t="s">
        <v>157</v>
      </c>
      <c r="R154" s="5">
        <v>873400035</v>
      </c>
      <c r="S154" s="5">
        <v>530241</v>
      </c>
      <c r="T154" s="61">
        <v>7504</v>
      </c>
      <c r="U154" s="61">
        <v>0</v>
      </c>
      <c r="V154" s="61">
        <v>0</v>
      </c>
      <c r="W154" s="61">
        <v>0</v>
      </c>
      <c r="X154" s="61">
        <v>0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>
        <v>0</v>
      </c>
      <c r="AE154" s="61">
        <v>0</v>
      </c>
      <c r="AF154" s="61">
        <v>7504</v>
      </c>
      <c r="AG154" s="61">
        <v>0</v>
      </c>
      <c r="AH154" s="61">
        <v>0</v>
      </c>
      <c r="AI154" s="61">
        <v>0</v>
      </c>
      <c r="AJ154" s="61">
        <v>0</v>
      </c>
      <c r="AK154" s="61">
        <v>0</v>
      </c>
      <c r="AL154" s="61">
        <v>0</v>
      </c>
      <c r="AM154" s="61">
        <v>0</v>
      </c>
      <c r="AN154" s="61">
        <v>0</v>
      </c>
      <c r="AO154" s="61">
        <v>0</v>
      </c>
      <c r="AP154" s="61">
        <v>0</v>
      </c>
      <c r="AQ154" s="61">
        <v>0</v>
      </c>
      <c r="AR154" s="61">
        <v>0</v>
      </c>
      <c r="AS154" s="61">
        <v>0</v>
      </c>
      <c r="AT154" s="64">
        <v>0</v>
      </c>
      <c r="AU154" s="64">
        <v>0</v>
      </c>
      <c r="AV154" s="64">
        <v>0</v>
      </c>
      <c r="AW154" s="64">
        <v>7504</v>
      </c>
      <c r="AY154" s="89">
        <f>+AV154+AT154+AR154+AP154+AN154+AL154+AJ154+AH154+AF154+AD154+AB154+Z154</f>
        <v>7504</v>
      </c>
      <c r="AZ154" s="89">
        <f>+AW154+AU154+AS154+AQ154+AO154+AM154+AK154+AI154+AG154+AE154+AC154+AA154</f>
        <v>7504</v>
      </c>
      <c r="BA154" s="89">
        <f t="shared" si="2"/>
        <v>0</v>
      </c>
      <c r="BB154" s="89">
        <f>+AY154-T154</f>
        <v>0</v>
      </c>
    </row>
    <row r="155" spans="1:54" s="21" customFormat="1" ht="72" x14ac:dyDescent="0.3">
      <c r="A155" s="3" t="s">
        <v>33</v>
      </c>
      <c r="B155" s="3" t="s">
        <v>554</v>
      </c>
      <c r="C155" s="3" t="s">
        <v>451</v>
      </c>
      <c r="D155" s="3" t="s">
        <v>450</v>
      </c>
      <c r="E155" s="3" t="s">
        <v>460</v>
      </c>
      <c r="F155" s="18">
        <v>0.8</v>
      </c>
      <c r="G155" s="3" t="s">
        <v>653</v>
      </c>
      <c r="H155" s="28" t="s">
        <v>452</v>
      </c>
      <c r="I155" s="3" t="s">
        <v>553</v>
      </c>
      <c r="J155" s="6" t="s">
        <v>509</v>
      </c>
      <c r="K155" s="22" t="s">
        <v>62</v>
      </c>
      <c r="L155" s="23" t="s">
        <v>88</v>
      </c>
      <c r="M155" s="22" t="s">
        <v>89</v>
      </c>
      <c r="N155" s="22" t="s">
        <v>90</v>
      </c>
      <c r="O155" s="22" t="s">
        <v>150</v>
      </c>
      <c r="P155" s="22" t="s">
        <v>687</v>
      </c>
      <c r="Q155" s="7" t="s">
        <v>157</v>
      </c>
      <c r="R155" s="5">
        <v>961420012</v>
      </c>
      <c r="S155" s="5">
        <v>530503</v>
      </c>
      <c r="T155" s="61">
        <v>7504</v>
      </c>
      <c r="U155" s="61">
        <v>0</v>
      </c>
      <c r="V155" s="61">
        <v>0</v>
      </c>
      <c r="W155" s="61">
        <v>0</v>
      </c>
      <c r="X155" s="61">
        <v>0</v>
      </c>
      <c r="Y155" s="61">
        <v>0</v>
      </c>
      <c r="Z155" s="61">
        <v>0</v>
      </c>
      <c r="AA155" s="61">
        <v>0</v>
      </c>
      <c r="AB155" s="61">
        <v>0</v>
      </c>
      <c r="AC155" s="61">
        <v>0</v>
      </c>
      <c r="AD155" s="61">
        <v>0</v>
      </c>
      <c r="AE155" s="61">
        <v>0</v>
      </c>
      <c r="AF155" s="61">
        <v>7504</v>
      </c>
      <c r="AG155" s="61">
        <v>0</v>
      </c>
      <c r="AH155" s="61">
        <v>0</v>
      </c>
      <c r="AI155" s="61">
        <v>0</v>
      </c>
      <c r="AJ155" s="61">
        <v>0</v>
      </c>
      <c r="AK155" s="61">
        <v>0</v>
      </c>
      <c r="AL155" s="61">
        <v>0</v>
      </c>
      <c r="AM155" s="61">
        <v>0</v>
      </c>
      <c r="AN155" s="61">
        <v>0</v>
      </c>
      <c r="AO155" s="61">
        <v>0</v>
      </c>
      <c r="AP155" s="61">
        <v>0</v>
      </c>
      <c r="AQ155" s="61">
        <v>0</v>
      </c>
      <c r="AR155" s="61">
        <v>0</v>
      </c>
      <c r="AS155" s="61">
        <v>0</v>
      </c>
      <c r="AT155" s="64">
        <v>0</v>
      </c>
      <c r="AU155" s="64">
        <v>7504</v>
      </c>
      <c r="AV155" s="64">
        <v>0</v>
      </c>
      <c r="AW155" s="64">
        <v>0</v>
      </c>
      <c r="AY155" s="89">
        <f>+AV155+AT155+AR155+AP155+AN155+AL155+AJ155+AH155+AF155+AD155+AB155+Z155</f>
        <v>7504</v>
      </c>
      <c r="AZ155" s="89">
        <f>+AW155+AU155+AS155+AQ155+AO155+AM155+AK155+AI155+AG155+AE155+AC155+AA155</f>
        <v>7504</v>
      </c>
      <c r="BA155" s="89">
        <f t="shared" si="2"/>
        <v>0</v>
      </c>
      <c r="BB155" s="89">
        <f>+AY155-T155</f>
        <v>0</v>
      </c>
    </row>
    <row r="156" spans="1:54" s="21" customFormat="1" ht="72" x14ac:dyDescent="0.3">
      <c r="A156" s="3" t="s">
        <v>33</v>
      </c>
      <c r="B156" s="3" t="s">
        <v>554</v>
      </c>
      <c r="C156" s="3" t="s">
        <v>451</v>
      </c>
      <c r="D156" s="3" t="s">
        <v>450</v>
      </c>
      <c r="E156" s="3" t="s">
        <v>460</v>
      </c>
      <c r="F156" s="18">
        <v>0.8</v>
      </c>
      <c r="G156" s="3" t="s">
        <v>653</v>
      </c>
      <c r="H156" s="28" t="s">
        <v>452</v>
      </c>
      <c r="I156" s="3" t="s">
        <v>553</v>
      </c>
      <c r="J156" s="6" t="s">
        <v>453</v>
      </c>
      <c r="K156" s="22" t="s">
        <v>62</v>
      </c>
      <c r="L156" s="23" t="s">
        <v>88</v>
      </c>
      <c r="M156" s="22" t="s">
        <v>89</v>
      </c>
      <c r="N156" s="22" t="s">
        <v>90</v>
      </c>
      <c r="O156" s="22" t="s">
        <v>150</v>
      </c>
      <c r="P156" s="22" t="s">
        <v>688</v>
      </c>
      <c r="Q156" s="7" t="s">
        <v>157</v>
      </c>
      <c r="R156" s="5">
        <v>632300021</v>
      </c>
      <c r="S156" s="5">
        <v>530307</v>
      </c>
      <c r="T156" s="61">
        <v>7504</v>
      </c>
      <c r="U156" s="61">
        <v>0</v>
      </c>
      <c r="V156" s="61">
        <v>0</v>
      </c>
      <c r="W156" s="61">
        <v>0</v>
      </c>
      <c r="X156" s="61">
        <v>0</v>
      </c>
      <c r="Y156" s="61">
        <v>0</v>
      </c>
      <c r="Z156" s="61">
        <v>0</v>
      </c>
      <c r="AA156" s="61">
        <v>0</v>
      </c>
      <c r="AB156" s="61">
        <v>0</v>
      </c>
      <c r="AC156" s="61">
        <v>0</v>
      </c>
      <c r="AD156" s="61">
        <v>0</v>
      </c>
      <c r="AE156" s="61">
        <v>0</v>
      </c>
      <c r="AF156" s="61">
        <v>0</v>
      </c>
      <c r="AG156" s="61">
        <v>0</v>
      </c>
      <c r="AH156" s="61">
        <v>0</v>
      </c>
      <c r="AI156" s="61">
        <v>0</v>
      </c>
      <c r="AJ156" s="61">
        <v>0</v>
      </c>
      <c r="AK156" s="61">
        <v>0</v>
      </c>
      <c r="AL156" s="61">
        <v>7504</v>
      </c>
      <c r="AM156" s="61">
        <v>0</v>
      </c>
      <c r="AN156" s="61">
        <v>0</v>
      </c>
      <c r="AO156" s="61">
        <v>0</v>
      </c>
      <c r="AP156" s="61">
        <v>0</v>
      </c>
      <c r="AQ156" s="61">
        <v>0</v>
      </c>
      <c r="AR156" s="61">
        <v>0</v>
      </c>
      <c r="AS156" s="61">
        <v>0</v>
      </c>
      <c r="AT156" s="64">
        <v>0</v>
      </c>
      <c r="AU156" s="64">
        <v>0</v>
      </c>
      <c r="AV156" s="64">
        <v>0</v>
      </c>
      <c r="AW156" s="64">
        <v>7504</v>
      </c>
      <c r="AY156" s="89">
        <f>+AV156+AT156+AR156+AP156+AN156+AL156+AJ156+AH156+AF156+AD156+AB156+Z156</f>
        <v>7504</v>
      </c>
      <c r="AZ156" s="89">
        <f>+AW156+AU156+AS156+AQ156+AO156+AM156+AK156+AI156+AG156+AE156+AC156+AA156</f>
        <v>7504</v>
      </c>
      <c r="BA156" s="89">
        <f t="shared" si="2"/>
        <v>0</v>
      </c>
      <c r="BB156" s="89">
        <f>+AY156-T156</f>
        <v>0</v>
      </c>
    </row>
    <row r="157" spans="1:54" s="21" customFormat="1" ht="72" x14ac:dyDescent="0.3">
      <c r="A157" s="3" t="s">
        <v>33</v>
      </c>
      <c r="B157" s="3" t="s">
        <v>554</v>
      </c>
      <c r="C157" s="3" t="s">
        <v>451</v>
      </c>
      <c r="D157" s="3" t="s">
        <v>450</v>
      </c>
      <c r="E157" s="3" t="s">
        <v>460</v>
      </c>
      <c r="F157" s="18">
        <v>0.8</v>
      </c>
      <c r="G157" s="3" t="s">
        <v>653</v>
      </c>
      <c r="H157" s="28" t="s">
        <v>452</v>
      </c>
      <c r="I157" s="3" t="s">
        <v>553</v>
      </c>
      <c r="J157" s="6" t="s">
        <v>510</v>
      </c>
      <c r="K157" s="22" t="s">
        <v>62</v>
      </c>
      <c r="L157" s="23" t="s">
        <v>88</v>
      </c>
      <c r="M157" s="22" t="s">
        <v>89</v>
      </c>
      <c r="N157" s="22" t="s">
        <v>90</v>
      </c>
      <c r="O157" s="22" t="s">
        <v>150</v>
      </c>
      <c r="P157" s="22" t="s">
        <v>689</v>
      </c>
      <c r="Q157" s="7" t="s">
        <v>157</v>
      </c>
      <c r="R157" s="5">
        <v>962200561</v>
      </c>
      <c r="S157" s="5">
        <v>530205</v>
      </c>
      <c r="T157" s="61">
        <v>250000</v>
      </c>
      <c r="U157" s="61">
        <v>0</v>
      </c>
      <c r="V157" s="61">
        <v>0</v>
      </c>
      <c r="W157" s="61">
        <v>0</v>
      </c>
      <c r="X157" s="61">
        <v>0</v>
      </c>
      <c r="Y157" s="61">
        <v>0</v>
      </c>
      <c r="Z157" s="61">
        <v>0</v>
      </c>
      <c r="AA157" s="61">
        <v>0</v>
      </c>
      <c r="AB157" s="61">
        <v>0</v>
      </c>
      <c r="AC157" s="61">
        <v>0</v>
      </c>
      <c r="AD157" s="61">
        <v>0</v>
      </c>
      <c r="AE157" s="61">
        <v>0</v>
      </c>
      <c r="AF157" s="61">
        <v>250000</v>
      </c>
      <c r="AG157" s="61">
        <v>0</v>
      </c>
      <c r="AH157" s="61">
        <v>0</v>
      </c>
      <c r="AI157" s="61">
        <v>0</v>
      </c>
      <c r="AJ157" s="61">
        <v>0</v>
      </c>
      <c r="AK157" s="61">
        <v>0</v>
      </c>
      <c r="AL157" s="61">
        <v>0</v>
      </c>
      <c r="AM157" s="61">
        <v>0</v>
      </c>
      <c r="AN157" s="61">
        <v>0</v>
      </c>
      <c r="AO157" s="61">
        <v>0</v>
      </c>
      <c r="AP157" s="61">
        <v>0</v>
      </c>
      <c r="AQ157" s="61">
        <v>0</v>
      </c>
      <c r="AR157" s="61">
        <v>0</v>
      </c>
      <c r="AS157" s="61">
        <v>0</v>
      </c>
      <c r="AT157" s="64">
        <v>0</v>
      </c>
      <c r="AU157" s="64">
        <v>0</v>
      </c>
      <c r="AV157" s="64">
        <v>0</v>
      </c>
      <c r="AW157" s="64">
        <v>250000</v>
      </c>
      <c r="AY157" s="89">
        <f>+AV157+AT157+AR157+AP157+AN157+AL157+AJ157+AH157+AF157+AD157+AB157+Z157</f>
        <v>250000</v>
      </c>
      <c r="AZ157" s="89">
        <f>+AW157+AU157+AS157+AQ157+AO157+AM157+AK157+AI157+AG157+AE157+AC157+AA157</f>
        <v>250000</v>
      </c>
      <c r="BA157" s="89">
        <f t="shared" si="2"/>
        <v>0</v>
      </c>
      <c r="BB157" s="89">
        <f>+AY157-T157</f>
        <v>0</v>
      </c>
    </row>
    <row r="158" spans="1:54" s="21" customFormat="1" ht="72" x14ac:dyDescent="0.3">
      <c r="A158" s="3" t="s">
        <v>33</v>
      </c>
      <c r="B158" s="3" t="s">
        <v>554</v>
      </c>
      <c r="C158" s="3" t="s">
        <v>451</v>
      </c>
      <c r="D158" s="3" t="s">
        <v>450</v>
      </c>
      <c r="E158" s="3" t="s">
        <v>460</v>
      </c>
      <c r="F158" s="18">
        <v>0.8</v>
      </c>
      <c r="G158" s="3" t="s">
        <v>653</v>
      </c>
      <c r="H158" s="28" t="s">
        <v>452</v>
      </c>
      <c r="I158" s="3" t="s">
        <v>553</v>
      </c>
      <c r="J158" s="6" t="s">
        <v>511</v>
      </c>
      <c r="K158" s="22" t="s">
        <v>62</v>
      </c>
      <c r="L158" s="23" t="s">
        <v>88</v>
      </c>
      <c r="M158" s="22" t="s">
        <v>89</v>
      </c>
      <c r="N158" s="22" t="s">
        <v>90</v>
      </c>
      <c r="O158" s="22" t="s">
        <v>150</v>
      </c>
      <c r="P158" s="22" t="s">
        <v>690</v>
      </c>
      <c r="Q158" s="7" t="s">
        <v>157</v>
      </c>
      <c r="R158" s="5">
        <v>355300019</v>
      </c>
      <c r="S158" s="5">
        <v>530204</v>
      </c>
      <c r="T158" s="61">
        <v>30000</v>
      </c>
      <c r="U158" s="61">
        <v>0</v>
      </c>
      <c r="V158" s="61">
        <v>0</v>
      </c>
      <c r="W158" s="61">
        <v>0</v>
      </c>
      <c r="X158" s="61">
        <v>0</v>
      </c>
      <c r="Y158" s="61">
        <v>0</v>
      </c>
      <c r="Z158" s="61">
        <v>0</v>
      </c>
      <c r="AA158" s="61">
        <v>0</v>
      </c>
      <c r="AB158" s="61">
        <v>0</v>
      </c>
      <c r="AC158" s="61">
        <v>0</v>
      </c>
      <c r="AD158" s="61">
        <v>0</v>
      </c>
      <c r="AE158" s="61">
        <v>0</v>
      </c>
      <c r="AF158" s="61">
        <v>30000</v>
      </c>
      <c r="AG158" s="61">
        <v>0</v>
      </c>
      <c r="AH158" s="61">
        <v>0</v>
      </c>
      <c r="AI158" s="61">
        <v>0</v>
      </c>
      <c r="AJ158" s="61">
        <v>0</v>
      </c>
      <c r="AK158" s="61">
        <v>0</v>
      </c>
      <c r="AL158" s="61">
        <v>0</v>
      </c>
      <c r="AM158" s="61">
        <v>0</v>
      </c>
      <c r="AN158" s="61">
        <v>0</v>
      </c>
      <c r="AO158" s="61">
        <v>0</v>
      </c>
      <c r="AP158" s="61">
        <v>0</v>
      </c>
      <c r="AQ158" s="61">
        <v>0</v>
      </c>
      <c r="AR158" s="61">
        <v>0</v>
      </c>
      <c r="AS158" s="61">
        <v>0</v>
      </c>
      <c r="AT158" s="64">
        <v>0</v>
      </c>
      <c r="AU158" s="64">
        <v>30000</v>
      </c>
      <c r="AV158" s="64">
        <v>0</v>
      </c>
      <c r="AW158" s="64">
        <v>0</v>
      </c>
      <c r="AY158" s="89">
        <f>+AV158+AT158+AR158+AP158+AN158+AL158+AJ158+AH158+AF158+AD158+AB158+Z158</f>
        <v>30000</v>
      </c>
      <c r="AZ158" s="89">
        <f>+AW158+AU158+AS158+AQ158+AO158+AM158+AK158+AI158+AG158+AE158+AC158+AA158</f>
        <v>30000</v>
      </c>
      <c r="BA158" s="89">
        <f t="shared" si="2"/>
        <v>0</v>
      </c>
      <c r="BB158" s="89">
        <f>+AY158-T158</f>
        <v>0</v>
      </c>
    </row>
    <row r="159" spans="1:54" s="21" customFormat="1" ht="72" x14ac:dyDescent="0.3">
      <c r="A159" s="3" t="s">
        <v>33</v>
      </c>
      <c r="B159" s="3" t="s">
        <v>554</v>
      </c>
      <c r="C159" s="3" t="s">
        <v>451</v>
      </c>
      <c r="D159" s="3" t="s">
        <v>450</v>
      </c>
      <c r="E159" s="3" t="s">
        <v>460</v>
      </c>
      <c r="F159" s="18">
        <v>0.8</v>
      </c>
      <c r="G159" s="3" t="s">
        <v>653</v>
      </c>
      <c r="H159" s="28" t="s">
        <v>452</v>
      </c>
      <c r="I159" s="3" t="s">
        <v>553</v>
      </c>
      <c r="J159" s="6" t="s">
        <v>512</v>
      </c>
      <c r="K159" s="22" t="s">
        <v>62</v>
      </c>
      <c r="L159" s="23" t="s">
        <v>88</v>
      </c>
      <c r="M159" s="22" t="s">
        <v>89</v>
      </c>
      <c r="N159" s="22" t="s">
        <v>90</v>
      </c>
      <c r="O159" s="22" t="s">
        <v>150</v>
      </c>
      <c r="P159" s="22" t="s">
        <v>691</v>
      </c>
      <c r="Q159" s="7" t="s">
        <v>157</v>
      </c>
      <c r="R159" s="5">
        <v>382400015</v>
      </c>
      <c r="S159" s="5">
        <v>530822</v>
      </c>
      <c r="T159" s="61">
        <v>7504</v>
      </c>
      <c r="U159" s="61">
        <v>0</v>
      </c>
      <c r="V159" s="61">
        <v>0</v>
      </c>
      <c r="W159" s="61">
        <v>0</v>
      </c>
      <c r="X159" s="61">
        <v>0</v>
      </c>
      <c r="Y159" s="61">
        <v>0</v>
      </c>
      <c r="Z159" s="61">
        <v>0</v>
      </c>
      <c r="AA159" s="61">
        <v>0</v>
      </c>
      <c r="AB159" s="61">
        <v>0</v>
      </c>
      <c r="AC159" s="61">
        <v>0</v>
      </c>
      <c r="AD159" s="61">
        <v>0</v>
      </c>
      <c r="AE159" s="61">
        <v>0</v>
      </c>
      <c r="AF159" s="61">
        <v>7504</v>
      </c>
      <c r="AG159" s="61">
        <v>0</v>
      </c>
      <c r="AH159" s="61">
        <v>0</v>
      </c>
      <c r="AI159" s="61">
        <v>0</v>
      </c>
      <c r="AJ159" s="61">
        <v>0</v>
      </c>
      <c r="AK159" s="61">
        <v>0</v>
      </c>
      <c r="AL159" s="61">
        <v>0</v>
      </c>
      <c r="AM159" s="61">
        <v>0</v>
      </c>
      <c r="AN159" s="61">
        <v>0</v>
      </c>
      <c r="AO159" s="61">
        <v>0</v>
      </c>
      <c r="AP159" s="61">
        <v>0</v>
      </c>
      <c r="AQ159" s="61">
        <v>0</v>
      </c>
      <c r="AR159" s="61">
        <v>0</v>
      </c>
      <c r="AS159" s="61">
        <v>0</v>
      </c>
      <c r="AT159" s="64">
        <v>0</v>
      </c>
      <c r="AU159" s="64">
        <v>0</v>
      </c>
      <c r="AV159" s="64">
        <v>0</v>
      </c>
      <c r="AW159" s="64">
        <v>7504</v>
      </c>
      <c r="AY159" s="89">
        <f>+AV159+AT159+AR159+AP159+AN159+AL159+AJ159+AH159+AF159+AD159+AB159+Z159</f>
        <v>7504</v>
      </c>
      <c r="AZ159" s="89">
        <f>+AW159+AU159+AS159+AQ159+AO159+AM159+AK159+AI159+AG159+AE159+AC159+AA159</f>
        <v>7504</v>
      </c>
      <c r="BA159" s="89">
        <f t="shared" si="2"/>
        <v>0</v>
      </c>
      <c r="BB159" s="89">
        <f>+AY159-T159</f>
        <v>0</v>
      </c>
    </row>
    <row r="160" spans="1:54" s="21" customFormat="1" ht="72" x14ac:dyDescent="0.3">
      <c r="A160" s="3" t="s">
        <v>33</v>
      </c>
      <c r="B160" s="3" t="s">
        <v>554</v>
      </c>
      <c r="C160" s="3" t="s">
        <v>451</v>
      </c>
      <c r="D160" s="3" t="s">
        <v>450</v>
      </c>
      <c r="E160" s="3" t="s">
        <v>460</v>
      </c>
      <c r="F160" s="18">
        <v>0.8</v>
      </c>
      <c r="G160" s="3" t="s">
        <v>653</v>
      </c>
      <c r="H160" s="28" t="s">
        <v>452</v>
      </c>
      <c r="I160" s="3" t="s">
        <v>553</v>
      </c>
      <c r="J160" s="6" t="s">
        <v>160</v>
      </c>
      <c r="K160" s="22" t="s">
        <v>62</v>
      </c>
      <c r="L160" s="23" t="s">
        <v>88</v>
      </c>
      <c r="M160" s="22" t="s">
        <v>89</v>
      </c>
      <c r="N160" s="22" t="s">
        <v>90</v>
      </c>
      <c r="O160" s="22" t="s">
        <v>150</v>
      </c>
      <c r="P160" s="22" t="s">
        <v>692</v>
      </c>
      <c r="Q160" s="7" t="s">
        <v>157</v>
      </c>
      <c r="R160" s="5">
        <v>881220012</v>
      </c>
      <c r="S160" s="5">
        <v>531408</v>
      </c>
      <c r="T160" s="61">
        <v>23200</v>
      </c>
      <c r="U160" s="61">
        <v>0</v>
      </c>
      <c r="V160" s="61">
        <v>0</v>
      </c>
      <c r="W160" s="61">
        <v>0</v>
      </c>
      <c r="X160" s="61">
        <v>0</v>
      </c>
      <c r="Y160" s="61">
        <v>0</v>
      </c>
      <c r="Z160" s="61">
        <v>0</v>
      </c>
      <c r="AA160" s="61">
        <v>0</v>
      </c>
      <c r="AB160" s="61">
        <v>0</v>
      </c>
      <c r="AC160" s="61">
        <v>0</v>
      </c>
      <c r="AD160" s="61">
        <v>23200</v>
      </c>
      <c r="AE160" s="61">
        <v>0</v>
      </c>
      <c r="AF160" s="61">
        <v>0</v>
      </c>
      <c r="AG160" s="61">
        <v>0</v>
      </c>
      <c r="AH160" s="61">
        <v>0</v>
      </c>
      <c r="AI160" s="61">
        <v>23200</v>
      </c>
      <c r="AJ160" s="61">
        <v>0</v>
      </c>
      <c r="AK160" s="61">
        <v>0</v>
      </c>
      <c r="AL160" s="61">
        <v>0</v>
      </c>
      <c r="AM160" s="61">
        <v>0</v>
      </c>
      <c r="AN160" s="61">
        <v>0</v>
      </c>
      <c r="AO160" s="61">
        <v>0</v>
      </c>
      <c r="AP160" s="61">
        <v>0</v>
      </c>
      <c r="AQ160" s="61">
        <v>0</v>
      </c>
      <c r="AR160" s="61">
        <v>0</v>
      </c>
      <c r="AS160" s="61">
        <v>0</v>
      </c>
      <c r="AT160" s="64">
        <v>0</v>
      </c>
      <c r="AU160" s="64">
        <v>0</v>
      </c>
      <c r="AV160" s="64">
        <v>0</v>
      </c>
      <c r="AW160" s="64">
        <v>0</v>
      </c>
      <c r="AY160" s="89">
        <f>+AV160+AT160+AR160+AP160+AN160+AL160+AJ160+AH160+AF160+AD160+AB160+Z160</f>
        <v>23200</v>
      </c>
      <c r="AZ160" s="89">
        <f>+AW160+AU160+AS160+AQ160+AO160+AM160+AK160+AI160+AG160+AE160+AC160+AA160</f>
        <v>23200</v>
      </c>
      <c r="BA160" s="89">
        <f t="shared" si="2"/>
        <v>0</v>
      </c>
      <c r="BB160" s="89">
        <f>+AY160-T160</f>
        <v>0</v>
      </c>
    </row>
    <row r="161" spans="1:54" s="21" customFormat="1" ht="72" x14ac:dyDescent="0.3">
      <c r="A161" s="3" t="s">
        <v>33</v>
      </c>
      <c r="B161" s="3" t="s">
        <v>554</v>
      </c>
      <c r="C161" s="3" t="s">
        <v>451</v>
      </c>
      <c r="D161" s="3" t="s">
        <v>450</v>
      </c>
      <c r="E161" s="3" t="s">
        <v>460</v>
      </c>
      <c r="F161" s="18">
        <v>0.8</v>
      </c>
      <c r="G161" s="3" t="s">
        <v>653</v>
      </c>
      <c r="H161" s="28" t="s">
        <v>452</v>
      </c>
      <c r="I161" s="3" t="s">
        <v>553</v>
      </c>
      <c r="J161" s="6" t="s">
        <v>513</v>
      </c>
      <c r="K161" s="22" t="s">
        <v>62</v>
      </c>
      <c r="L161" s="23" t="s">
        <v>88</v>
      </c>
      <c r="M161" s="22" t="s">
        <v>89</v>
      </c>
      <c r="N161" s="22" t="s">
        <v>90</v>
      </c>
      <c r="O161" s="22" t="s">
        <v>150</v>
      </c>
      <c r="P161" s="22" t="s">
        <v>161</v>
      </c>
      <c r="Q161" s="7" t="s">
        <v>157</v>
      </c>
      <c r="R161" s="5"/>
      <c r="S161" s="5">
        <v>530239</v>
      </c>
      <c r="T161" s="61">
        <v>2000</v>
      </c>
      <c r="U161" s="61">
        <v>0</v>
      </c>
      <c r="V161" s="61">
        <v>0</v>
      </c>
      <c r="W161" s="61">
        <v>0</v>
      </c>
      <c r="X161" s="61">
        <v>0</v>
      </c>
      <c r="Y161" s="61">
        <v>0</v>
      </c>
      <c r="Z161" s="61">
        <v>0</v>
      </c>
      <c r="AA161" s="61">
        <v>0</v>
      </c>
      <c r="AB161" s="61">
        <v>0</v>
      </c>
      <c r="AC161" s="61">
        <v>0</v>
      </c>
      <c r="AD161" s="61">
        <v>0</v>
      </c>
      <c r="AE161" s="61">
        <v>0</v>
      </c>
      <c r="AF161" s="61">
        <v>2000</v>
      </c>
      <c r="AG161" s="61">
        <v>2000</v>
      </c>
      <c r="AH161" s="61">
        <v>0</v>
      </c>
      <c r="AI161" s="61">
        <v>0</v>
      </c>
      <c r="AJ161" s="61">
        <v>0</v>
      </c>
      <c r="AK161" s="61">
        <v>0</v>
      </c>
      <c r="AL161" s="61">
        <v>0</v>
      </c>
      <c r="AM161" s="61">
        <v>0</v>
      </c>
      <c r="AN161" s="61">
        <v>0</v>
      </c>
      <c r="AO161" s="61">
        <v>0</v>
      </c>
      <c r="AP161" s="61">
        <v>0</v>
      </c>
      <c r="AQ161" s="61">
        <v>0</v>
      </c>
      <c r="AR161" s="61">
        <v>0</v>
      </c>
      <c r="AS161" s="61">
        <v>0</v>
      </c>
      <c r="AT161" s="64">
        <v>0</v>
      </c>
      <c r="AU161" s="64">
        <v>0</v>
      </c>
      <c r="AV161" s="64">
        <v>0</v>
      </c>
      <c r="AW161" s="64">
        <v>0</v>
      </c>
      <c r="AY161" s="89">
        <f>+AV161+AT161+AR161+AP161+AN161+AL161+AJ161+AH161+AF161+AD161+AB161+Z161</f>
        <v>2000</v>
      </c>
      <c r="AZ161" s="89">
        <f>+AW161+AU161+AS161+AQ161+AO161+AM161+AK161+AI161+AG161+AE161+AC161+AA161</f>
        <v>2000</v>
      </c>
      <c r="BA161" s="89">
        <f t="shared" si="2"/>
        <v>0</v>
      </c>
      <c r="BB161" s="89">
        <f>+AY161-T161</f>
        <v>0</v>
      </c>
    </row>
    <row r="162" spans="1:54" s="21" customFormat="1" ht="72" x14ac:dyDescent="0.3">
      <c r="A162" s="3" t="s">
        <v>33</v>
      </c>
      <c r="B162" s="3" t="s">
        <v>554</v>
      </c>
      <c r="C162" s="3" t="s">
        <v>451</v>
      </c>
      <c r="D162" s="3" t="s">
        <v>450</v>
      </c>
      <c r="E162" s="3" t="s">
        <v>460</v>
      </c>
      <c r="F162" s="18">
        <v>0.8</v>
      </c>
      <c r="G162" s="3" t="s">
        <v>653</v>
      </c>
      <c r="H162" s="28" t="s">
        <v>452</v>
      </c>
      <c r="I162" s="3" t="s">
        <v>553</v>
      </c>
      <c r="J162" s="6" t="s">
        <v>162</v>
      </c>
      <c r="K162" s="22" t="s">
        <v>62</v>
      </c>
      <c r="L162" s="23" t="s">
        <v>88</v>
      </c>
      <c r="M162" s="22" t="s">
        <v>89</v>
      </c>
      <c r="N162" s="22" t="s">
        <v>90</v>
      </c>
      <c r="O162" s="22" t="s">
        <v>150</v>
      </c>
      <c r="P162" s="22" t="s">
        <v>163</v>
      </c>
      <c r="Q162" s="7" t="s">
        <v>157</v>
      </c>
      <c r="R162" s="5">
        <v>841600111</v>
      </c>
      <c r="S162" s="5">
        <v>530404</v>
      </c>
      <c r="T162" s="61">
        <v>7180</v>
      </c>
      <c r="U162" s="61">
        <v>0</v>
      </c>
      <c r="V162" s="61">
        <v>0</v>
      </c>
      <c r="W162" s="61">
        <v>0</v>
      </c>
      <c r="X162" s="61">
        <v>0</v>
      </c>
      <c r="Y162" s="61">
        <v>0</v>
      </c>
      <c r="Z162" s="61">
        <v>0</v>
      </c>
      <c r="AA162" s="61">
        <v>0</v>
      </c>
      <c r="AB162" s="61">
        <v>0</v>
      </c>
      <c r="AC162" s="61">
        <v>0</v>
      </c>
      <c r="AD162" s="61">
        <v>0</v>
      </c>
      <c r="AE162" s="61">
        <v>0</v>
      </c>
      <c r="AF162" s="61">
        <v>0</v>
      </c>
      <c r="AG162" s="61">
        <v>0</v>
      </c>
      <c r="AH162" s="61">
        <v>0</v>
      </c>
      <c r="AI162" s="61">
        <v>0</v>
      </c>
      <c r="AJ162" s="61">
        <v>0</v>
      </c>
      <c r="AK162" s="61">
        <v>0</v>
      </c>
      <c r="AL162" s="61">
        <v>0</v>
      </c>
      <c r="AM162" s="61">
        <v>0</v>
      </c>
      <c r="AN162" s="61">
        <v>7180</v>
      </c>
      <c r="AO162" s="61">
        <v>0</v>
      </c>
      <c r="AP162" s="61">
        <v>0</v>
      </c>
      <c r="AQ162" s="61">
        <v>0</v>
      </c>
      <c r="AR162" s="61">
        <v>0</v>
      </c>
      <c r="AS162" s="61">
        <v>7180</v>
      </c>
      <c r="AT162" s="64">
        <v>0</v>
      </c>
      <c r="AU162" s="64">
        <v>0</v>
      </c>
      <c r="AV162" s="64">
        <v>0</v>
      </c>
      <c r="AW162" s="64">
        <v>0</v>
      </c>
      <c r="AY162" s="89">
        <f>+AV162+AT162+AR162+AP162+AN162+AL162+AJ162+AH162+AF162+AD162+AB162+Z162</f>
        <v>7180</v>
      </c>
      <c r="AZ162" s="89">
        <f>+AW162+AU162+AS162+AQ162+AO162+AM162+AK162+AI162+AG162+AE162+AC162+AA162</f>
        <v>7180</v>
      </c>
      <c r="BA162" s="89">
        <f t="shared" si="2"/>
        <v>0</v>
      </c>
      <c r="BB162" s="89">
        <f>+AY162-T162</f>
        <v>0</v>
      </c>
    </row>
    <row r="163" spans="1:54" s="55" customFormat="1" ht="72" customHeight="1" x14ac:dyDescent="0.3">
      <c r="A163" s="3" t="s">
        <v>33</v>
      </c>
      <c r="B163" s="3" t="s">
        <v>554</v>
      </c>
      <c r="C163" s="3" t="s">
        <v>449</v>
      </c>
      <c r="D163" s="3" t="s">
        <v>450</v>
      </c>
      <c r="E163" s="3" t="s">
        <v>448</v>
      </c>
      <c r="F163" s="18">
        <v>1</v>
      </c>
      <c r="G163" s="3" t="s">
        <v>653</v>
      </c>
      <c r="H163" s="28" t="s">
        <v>34</v>
      </c>
      <c r="I163" s="3" t="s">
        <v>553</v>
      </c>
      <c r="J163" s="6" t="s">
        <v>514</v>
      </c>
      <c r="K163" s="22" t="s">
        <v>62</v>
      </c>
      <c r="L163" s="53" t="s">
        <v>88</v>
      </c>
      <c r="M163" s="54" t="s">
        <v>89</v>
      </c>
      <c r="N163" s="54" t="s">
        <v>86</v>
      </c>
      <c r="O163" s="54" t="s">
        <v>146</v>
      </c>
      <c r="P163" s="54" t="s">
        <v>682</v>
      </c>
      <c r="Q163" s="7" t="s">
        <v>157</v>
      </c>
      <c r="R163" s="5"/>
      <c r="S163" s="5">
        <v>530207</v>
      </c>
      <c r="T163" s="61">
        <v>120554.82</v>
      </c>
      <c r="U163" s="61">
        <v>0</v>
      </c>
      <c r="V163" s="61">
        <v>0</v>
      </c>
      <c r="W163" s="61">
        <v>0</v>
      </c>
      <c r="X163" s="61">
        <v>0</v>
      </c>
      <c r="Y163" s="61">
        <v>0</v>
      </c>
      <c r="Z163" s="61">
        <v>120554.82</v>
      </c>
      <c r="AA163" s="61">
        <v>0</v>
      </c>
      <c r="AB163" s="61">
        <v>0</v>
      </c>
      <c r="AC163" s="61">
        <v>120554.82</v>
      </c>
      <c r="AD163" s="61">
        <v>0</v>
      </c>
      <c r="AE163" s="61">
        <v>0</v>
      </c>
      <c r="AF163" s="61">
        <v>0</v>
      </c>
      <c r="AG163" s="61">
        <v>0</v>
      </c>
      <c r="AH163" s="61">
        <v>0</v>
      </c>
      <c r="AI163" s="61">
        <v>0</v>
      </c>
      <c r="AJ163" s="61">
        <v>0</v>
      </c>
      <c r="AK163" s="61">
        <v>0</v>
      </c>
      <c r="AL163" s="61">
        <v>0</v>
      </c>
      <c r="AM163" s="61">
        <v>0</v>
      </c>
      <c r="AN163" s="61">
        <v>0</v>
      </c>
      <c r="AO163" s="61">
        <v>0</v>
      </c>
      <c r="AP163" s="61">
        <v>0</v>
      </c>
      <c r="AQ163" s="61">
        <v>0</v>
      </c>
      <c r="AR163" s="61">
        <v>0</v>
      </c>
      <c r="AS163" s="61">
        <v>0</v>
      </c>
      <c r="AT163" s="61">
        <v>0</v>
      </c>
      <c r="AU163" s="61">
        <v>0</v>
      </c>
      <c r="AV163" s="61">
        <v>0</v>
      </c>
      <c r="AW163" s="61">
        <v>0</v>
      </c>
      <c r="AY163" s="89">
        <f>+AV163+AT163+AR163+AP163+AN163+AL163+AJ163+AH163+AF163+AD163+AB163+Z163</f>
        <v>120554.82</v>
      </c>
      <c r="AZ163" s="89">
        <f>+AW163+AU163+AS163+AQ163+AO163+AM163+AK163+AI163+AG163+AE163+AC163+AA163</f>
        <v>120554.82</v>
      </c>
      <c r="BA163" s="89">
        <f t="shared" si="2"/>
        <v>0</v>
      </c>
      <c r="BB163" s="89">
        <f>+AY163-T163</f>
        <v>0</v>
      </c>
    </row>
    <row r="164" spans="1:54" s="55" customFormat="1" ht="84" customHeight="1" x14ac:dyDescent="0.3">
      <c r="A164" s="3" t="s">
        <v>33</v>
      </c>
      <c r="B164" s="3" t="s">
        <v>554</v>
      </c>
      <c r="C164" s="3" t="s">
        <v>449</v>
      </c>
      <c r="D164" s="3" t="s">
        <v>450</v>
      </c>
      <c r="E164" s="3" t="s">
        <v>448</v>
      </c>
      <c r="F164" s="18">
        <v>1</v>
      </c>
      <c r="G164" s="3" t="s">
        <v>653</v>
      </c>
      <c r="H164" s="28" t="s">
        <v>34</v>
      </c>
      <c r="I164" s="3" t="s">
        <v>553</v>
      </c>
      <c r="J164" s="6" t="s">
        <v>508</v>
      </c>
      <c r="K164" s="22" t="s">
        <v>62</v>
      </c>
      <c r="L164" s="53" t="s">
        <v>88</v>
      </c>
      <c r="M164" s="54" t="s">
        <v>89</v>
      </c>
      <c r="N164" s="54" t="s">
        <v>86</v>
      </c>
      <c r="O164" s="54" t="s">
        <v>146</v>
      </c>
      <c r="P164" s="54" t="s">
        <v>685</v>
      </c>
      <c r="Q164" s="7" t="s">
        <v>157</v>
      </c>
      <c r="R164" s="5"/>
      <c r="S164" s="5">
        <v>530204</v>
      </c>
      <c r="T164" s="61">
        <v>26905.279999999999</v>
      </c>
      <c r="U164" s="61">
        <v>0</v>
      </c>
      <c r="V164" s="61">
        <v>0</v>
      </c>
      <c r="W164" s="61">
        <v>0</v>
      </c>
      <c r="X164" s="61">
        <v>0</v>
      </c>
      <c r="Y164" s="61">
        <v>0</v>
      </c>
      <c r="Z164" s="61">
        <v>26905.279999999999</v>
      </c>
      <c r="AA164" s="61">
        <v>0</v>
      </c>
      <c r="AB164" s="61">
        <v>0</v>
      </c>
      <c r="AC164" s="61">
        <v>26905.279999999999</v>
      </c>
      <c r="AD164" s="61">
        <v>0</v>
      </c>
      <c r="AE164" s="61">
        <v>0</v>
      </c>
      <c r="AF164" s="61">
        <v>0</v>
      </c>
      <c r="AG164" s="61">
        <v>0</v>
      </c>
      <c r="AH164" s="61">
        <v>0</v>
      </c>
      <c r="AI164" s="61">
        <v>0</v>
      </c>
      <c r="AJ164" s="61">
        <v>0</v>
      </c>
      <c r="AK164" s="61">
        <v>0</v>
      </c>
      <c r="AL164" s="61">
        <v>0</v>
      </c>
      <c r="AM164" s="61">
        <v>0</v>
      </c>
      <c r="AN164" s="61">
        <v>0</v>
      </c>
      <c r="AO164" s="61">
        <v>0</v>
      </c>
      <c r="AP164" s="61">
        <v>0</v>
      </c>
      <c r="AQ164" s="61">
        <v>0</v>
      </c>
      <c r="AR164" s="61">
        <v>0</v>
      </c>
      <c r="AS164" s="61">
        <v>0</v>
      </c>
      <c r="AT164" s="61">
        <v>0</v>
      </c>
      <c r="AU164" s="61">
        <v>0</v>
      </c>
      <c r="AV164" s="61">
        <v>0</v>
      </c>
      <c r="AW164" s="61">
        <v>0</v>
      </c>
      <c r="AY164" s="89">
        <f>+AV164+AT164+AR164+AP164+AN164+AL164+AJ164+AH164+AF164+AD164+AB164+Z164</f>
        <v>26905.279999999999</v>
      </c>
      <c r="AZ164" s="89">
        <f>+AW164+AU164+AS164+AQ164+AO164+AM164+AK164+AI164+AG164+AE164+AC164+AA164</f>
        <v>26905.279999999999</v>
      </c>
      <c r="BA164" s="89">
        <f t="shared" si="2"/>
        <v>0</v>
      </c>
      <c r="BB164" s="89">
        <f>+AY164-T164</f>
        <v>0</v>
      </c>
    </row>
    <row r="165" spans="1:54" s="55" customFormat="1" ht="72" x14ac:dyDescent="0.3">
      <c r="A165" s="3" t="s">
        <v>33</v>
      </c>
      <c r="B165" s="3" t="s">
        <v>554</v>
      </c>
      <c r="C165" s="3" t="s">
        <v>449</v>
      </c>
      <c r="D165" s="3" t="s">
        <v>450</v>
      </c>
      <c r="E165" s="3" t="s">
        <v>448</v>
      </c>
      <c r="F165" s="18">
        <v>1</v>
      </c>
      <c r="G165" s="3" t="s">
        <v>653</v>
      </c>
      <c r="H165" s="28" t="s">
        <v>34</v>
      </c>
      <c r="I165" s="3" t="s">
        <v>553</v>
      </c>
      <c r="J165" s="6" t="s">
        <v>698</v>
      </c>
      <c r="K165" s="22" t="s">
        <v>62</v>
      </c>
      <c r="L165" s="53" t="s">
        <v>88</v>
      </c>
      <c r="M165" s="54" t="s">
        <v>89</v>
      </c>
      <c r="N165" s="54" t="s">
        <v>86</v>
      </c>
      <c r="O165" s="54" t="s">
        <v>146</v>
      </c>
      <c r="P165" s="54" t="s">
        <v>686</v>
      </c>
      <c r="Q165" s="7" t="s">
        <v>157</v>
      </c>
      <c r="R165" s="5"/>
      <c r="S165" s="5">
        <v>530241</v>
      </c>
      <c r="T165" s="61">
        <v>1653.69</v>
      </c>
      <c r="U165" s="61">
        <v>0</v>
      </c>
      <c r="V165" s="61">
        <v>0</v>
      </c>
      <c r="W165" s="61">
        <v>0</v>
      </c>
      <c r="X165" s="61">
        <v>0</v>
      </c>
      <c r="Y165" s="61">
        <v>0</v>
      </c>
      <c r="Z165" s="61">
        <v>1653.69</v>
      </c>
      <c r="AA165" s="61">
        <v>0</v>
      </c>
      <c r="AB165" s="61">
        <v>0</v>
      </c>
      <c r="AC165" s="61">
        <v>1653.69</v>
      </c>
      <c r="AD165" s="61">
        <v>0</v>
      </c>
      <c r="AE165" s="61">
        <v>0</v>
      </c>
      <c r="AF165" s="61">
        <v>0</v>
      </c>
      <c r="AG165" s="61">
        <v>0</v>
      </c>
      <c r="AH165" s="61">
        <v>0</v>
      </c>
      <c r="AI165" s="61">
        <v>0</v>
      </c>
      <c r="AJ165" s="61">
        <v>0</v>
      </c>
      <c r="AK165" s="61">
        <v>0</v>
      </c>
      <c r="AL165" s="61">
        <v>0</v>
      </c>
      <c r="AM165" s="61">
        <v>0</v>
      </c>
      <c r="AN165" s="61">
        <v>0</v>
      </c>
      <c r="AO165" s="61">
        <v>0</v>
      </c>
      <c r="AP165" s="61">
        <v>0</v>
      </c>
      <c r="AQ165" s="61">
        <v>0</v>
      </c>
      <c r="AR165" s="61">
        <v>0</v>
      </c>
      <c r="AS165" s="61">
        <v>0</v>
      </c>
      <c r="AT165" s="61">
        <v>0</v>
      </c>
      <c r="AU165" s="61">
        <v>0</v>
      </c>
      <c r="AV165" s="61">
        <v>0</v>
      </c>
      <c r="AW165" s="61">
        <v>0</v>
      </c>
      <c r="AY165" s="89">
        <f>+AV165+AT165+AR165+AP165+AN165+AL165+AJ165+AH165+AF165+AD165+AB165+Z165</f>
        <v>1653.69</v>
      </c>
      <c r="AZ165" s="89">
        <f>+AW165+AU165+AS165+AQ165+AO165+AM165+AK165+AI165+AG165+AE165+AC165+AA165</f>
        <v>1653.69</v>
      </c>
      <c r="BA165" s="89">
        <f t="shared" si="2"/>
        <v>0</v>
      </c>
      <c r="BB165" s="89">
        <f>+AY165-T165</f>
        <v>0</v>
      </c>
    </row>
    <row r="166" spans="1:54" s="55" customFormat="1" ht="72" x14ac:dyDescent="0.3">
      <c r="A166" s="3" t="s">
        <v>33</v>
      </c>
      <c r="B166" s="3" t="s">
        <v>554</v>
      </c>
      <c r="C166" s="3" t="s">
        <v>449</v>
      </c>
      <c r="D166" s="3" t="s">
        <v>450</v>
      </c>
      <c r="E166" s="3" t="s">
        <v>448</v>
      </c>
      <c r="F166" s="18">
        <v>1</v>
      </c>
      <c r="G166" s="3" t="s">
        <v>653</v>
      </c>
      <c r="H166" s="28" t="s">
        <v>34</v>
      </c>
      <c r="I166" s="3" t="s">
        <v>553</v>
      </c>
      <c r="J166" s="6" t="s">
        <v>453</v>
      </c>
      <c r="K166" s="22" t="s">
        <v>62</v>
      </c>
      <c r="L166" s="53" t="s">
        <v>88</v>
      </c>
      <c r="M166" s="54" t="s">
        <v>89</v>
      </c>
      <c r="N166" s="54" t="s">
        <v>86</v>
      </c>
      <c r="O166" s="54" t="s">
        <v>146</v>
      </c>
      <c r="P166" s="54" t="s">
        <v>687</v>
      </c>
      <c r="Q166" s="7" t="s">
        <v>157</v>
      </c>
      <c r="R166" s="5"/>
      <c r="S166" s="5">
        <v>530307</v>
      </c>
      <c r="T166" s="61">
        <v>4382.75</v>
      </c>
      <c r="U166" s="61">
        <v>0</v>
      </c>
      <c r="V166" s="61">
        <v>0</v>
      </c>
      <c r="W166" s="61">
        <v>0</v>
      </c>
      <c r="X166" s="61">
        <v>0</v>
      </c>
      <c r="Y166" s="61">
        <v>0</v>
      </c>
      <c r="Z166" s="61">
        <v>4382.75</v>
      </c>
      <c r="AA166" s="61">
        <v>0</v>
      </c>
      <c r="AB166" s="61">
        <v>0</v>
      </c>
      <c r="AC166" s="61">
        <v>4382.75</v>
      </c>
      <c r="AD166" s="61">
        <v>0</v>
      </c>
      <c r="AE166" s="61">
        <v>0</v>
      </c>
      <c r="AF166" s="61">
        <v>0</v>
      </c>
      <c r="AG166" s="61">
        <v>0</v>
      </c>
      <c r="AH166" s="61">
        <v>0</v>
      </c>
      <c r="AI166" s="61">
        <v>0</v>
      </c>
      <c r="AJ166" s="61">
        <v>0</v>
      </c>
      <c r="AK166" s="61">
        <v>0</v>
      </c>
      <c r="AL166" s="61">
        <v>0</v>
      </c>
      <c r="AM166" s="61">
        <v>0</v>
      </c>
      <c r="AN166" s="61">
        <v>0</v>
      </c>
      <c r="AO166" s="61">
        <v>0</v>
      </c>
      <c r="AP166" s="61">
        <v>0</v>
      </c>
      <c r="AQ166" s="61">
        <v>0</v>
      </c>
      <c r="AR166" s="61">
        <v>0</v>
      </c>
      <c r="AS166" s="61">
        <v>0</v>
      </c>
      <c r="AT166" s="61">
        <v>0</v>
      </c>
      <c r="AU166" s="61">
        <v>0</v>
      </c>
      <c r="AV166" s="61">
        <v>0</v>
      </c>
      <c r="AW166" s="61">
        <v>0</v>
      </c>
      <c r="AY166" s="89">
        <f>+AV166+AT166+AR166+AP166+AN166+AL166+AJ166+AH166+AF166+AD166+AB166+Z166</f>
        <v>4382.75</v>
      </c>
      <c r="AZ166" s="89">
        <f>+AW166+AU166+AS166+AQ166+AO166+AM166+AK166+AI166+AG166+AE166+AC166+AA166</f>
        <v>4382.75</v>
      </c>
      <c r="BA166" s="89">
        <f t="shared" si="2"/>
        <v>0</v>
      </c>
      <c r="BB166" s="89">
        <f>+AY166-T166</f>
        <v>0</v>
      </c>
    </row>
    <row r="167" spans="1:54" s="55" customFormat="1" ht="72" x14ac:dyDescent="0.3">
      <c r="A167" s="3" t="s">
        <v>33</v>
      </c>
      <c r="B167" s="3" t="s">
        <v>554</v>
      </c>
      <c r="C167" s="3" t="s">
        <v>449</v>
      </c>
      <c r="D167" s="3" t="s">
        <v>450</v>
      </c>
      <c r="E167" s="3" t="s">
        <v>448</v>
      </c>
      <c r="F167" s="18">
        <v>1</v>
      </c>
      <c r="G167" s="3" t="s">
        <v>653</v>
      </c>
      <c r="H167" s="28" t="s">
        <v>34</v>
      </c>
      <c r="I167" s="3" t="s">
        <v>553</v>
      </c>
      <c r="J167" s="6" t="s">
        <v>515</v>
      </c>
      <c r="K167" s="22" t="s">
        <v>62</v>
      </c>
      <c r="L167" s="53" t="s">
        <v>88</v>
      </c>
      <c r="M167" s="54" t="s">
        <v>89</v>
      </c>
      <c r="N167" s="54" t="s">
        <v>86</v>
      </c>
      <c r="O167" s="54" t="s">
        <v>146</v>
      </c>
      <c r="P167" s="54" t="s">
        <v>688</v>
      </c>
      <c r="Q167" s="7" t="s">
        <v>157</v>
      </c>
      <c r="R167" s="5"/>
      <c r="S167" s="5">
        <v>530822</v>
      </c>
      <c r="T167" s="61">
        <v>6000</v>
      </c>
      <c r="U167" s="61">
        <v>0</v>
      </c>
      <c r="V167" s="61">
        <v>0</v>
      </c>
      <c r="W167" s="61">
        <v>0</v>
      </c>
      <c r="X167" s="61">
        <v>0</v>
      </c>
      <c r="Y167" s="61">
        <v>0</v>
      </c>
      <c r="Z167" s="61">
        <v>6000</v>
      </c>
      <c r="AA167" s="61">
        <v>0</v>
      </c>
      <c r="AB167" s="61">
        <v>0</v>
      </c>
      <c r="AC167" s="61">
        <v>6000</v>
      </c>
      <c r="AD167" s="61">
        <v>0</v>
      </c>
      <c r="AE167" s="61">
        <v>0</v>
      </c>
      <c r="AF167" s="61">
        <v>0</v>
      </c>
      <c r="AG167" s="61">
        <v>0</v>
      </c>
      <c r="AH167" s="61">
        <v>0</v>
      </c>
      <c r="AI167" s="61">
        <v>0</v>
      </c>
      <c r="AJ167" s="61">
        <v>0</v>
      </c>
      <c r="AK167" s="61">
        <v>0</v>
      </c>
      <c r="AL167" s="61">
        <v>0</v>
      </c>
      <c r="AM167" s="61">
        <v>0</v>
      </c>
      <c r="AN167" s="61">
        <v>0</v>
      </c>
      <c r="AO167" s="61">
        <v>0</v>
      </c>
      <c r="AP167" s="61">
        <v>0</v>
      </c>
      <c r="AQ167" s="61">
        <v>0</v>
      </c>
      <c r="AR167" s="61">
        <v>0</v>
      </c>
      <c r="AS167" s="61">
        <v>0</v>
      </c>
      <c r="AT167" s="61">
        <v>0</v>
      </c>
      <c r="AU167" s="61">
        <v>0</v>
      </c>
      <c r="AV167" s="61">
        <v>0</v>
      </c>
      <c r="AW167" s="61">
        <v>0</v>
      </c>
      <c r="AY167" s="89">
        <f>+AV167+AT167+AR167+AP167+AN167+AL167+AJ167+AH167+AF167+AD167+AB167+Z167</f>
        <v>6000</v>
      </c>
      <c r="AZ167" s="89">
        <f>+AW167+AU167+AS167+AQ167+AO167+AM167+AK167+AI167+AG167+AE167+AC167+AA167</f>
        <v>6000</v>
      </c>
      <c r="BA167" s="89">
        <f t="shared" si="2"/>
        <v>0</v>
      </c>
      <c r="BB167" s="89">
        <f>+AY167-T167</f>
        <v>0</v>
      </c>
    </row>
    <row r="168" spans="1:54" s="21" customFormat="1" ht="72" x14ac:dyDescent="0.3">
      <c r="A168" s="3" t="s">
        <v>33</v>
      </c>
      <c r="B168" s="3" t="s">
        <v>554</v>
      </c>
      <c r="C168" s="3" t="s">
        <v>451</v>
      </c>
      <c r="D168" s="3" t="s">
        <v>450</v>
      </c>
      <c r="E168" s="3" t="s">
        <v>460</v>
      </c>
      <c r="F168" s="18">
        <v>0.8</v>
      </c>
      <c r="G168" s="3" t="s">
        <v>164</v>
      </c>
      <c r="H168" s="3" t="s">
        <v>165</v>
      </c>
      <c r="I168" s="3" t="s">
        <v>166</v>
      </c>
      <c r="J168" s="6" t="s">
        <v>167</v>
      </c>
      <c r="K168" s="22" t="s">
        <v>62</v>
      </c>
      <c r="L168" s="23" t="s">
        <v>88</v>
      </c>
      <c r="M168" s="22" t="s">
        <v>89</v>
      </c>
      <c r="N168" s="22" t="s">
        <v>90</v>
      </c>
      <c r="O168" s="22" t="s">
        <v>62</v>
      </c>
      <c r="P168" s="22" t="s">
        <v>173</v>
      </c>
      <c r="Q168" s="7" t="s">
        <v>157</v>
      </c>
      <c r="R168" s="5"/>
      <c r="S168" s="5">
        <v>530303</v>
      </c>
      <c r="T168" s="61">
        <v>150000</v>
      </c>
      <c r="U168" s="61"/>
      <c r="V168" s="61"/>
      <c r="W168" s="61"/>
      <c r="X168" s="61"/>
      <c r="Y168" s="61"/>
      <c r="Z168" s="61">
        <v>0</v>
      </c>
      <c r="AA168" s="61">
        <v>0</v>
      </c>
      <c r="AB168" s="61">
        <v>0</v>
      </c>
      <c r="AC168" s="61">
        <v>0</v>
      </c>
      <c r="AD168" s="61">
        <v>0</v>
      </c>
      <c r="AE168" s="61">
        <v>0</v>
      </c>
      <c r="AF168" s="61">
        <v>0</v>
      </c>
      <c r="AG168" s="61">
        <v>0</v>
      </c>
      <c r="AH168" s="61">
        <v>0</v>
      </c>
      <c r="AI168" s="61">
        <v>0</v>
      </c>
      <c r="AJ168" s="61">
        <v>0</v>
      </c>
      <c r="AK168" s="61">
        <v>0</v>
      </c>
      <c r="AL168" s="61">
        <v>0</v>
      </c>
      <c r="AM168" s="61">
        <v>0</v>
      </c>
      <c r="AN168" s="61">
        <v>0</v>
      </c>
      <c r="AO168" s="61">
        <v>0</v>
      </c>
      <c r="AP168" s="61">
        <v>0</v>
      </c>
      <c r="AQ168" s="61">
        <v>0</v>
      </c>
      <c r="AR168" s="61">
        <v>0</v>
      </c>
      <c r="AS168" s="61">
        <v>0</v>
      </c>
      <c r="AT168" s="64">
        <v>0</v>
      </c>
      <c r="AU168" s="64">
        <v>0</v>
      </c>
      <c r="AV168" s="64">
        <v>150000</v>
      </c>
      <c r="AW168" s="64">
        <v>150000</v>
      </c>
      <c r="AY168" s="89">
        <f>+AV168+AT168+AR168+AP168+AN168+AL168+AJ168+AH168+AF168+AD168+AB168+Z168</f>
        <v>150000</v>
      </c>
      <c r="AZ168" s="89">
        <f>+AW168+AU168+AS168+AQ168+AO168+AM168+AK168+AI168+AG168+AE168+AC168+AA168</f>
        <v>150000</v>
      </c>
      <c r="BA168" s="89">
        <f t="shared" si="2"/>
        <v>0</v>
      </c>
      <c r="BB168" s="89">
        <f>+AY168-T168</f>
        <v>0</v>
      </c>
    </row>
    <row r="169" spans="1:54" s="21" customFormat="1" ht="72" x14ac:dyDescent="0.3">
      <c r="A169" s="3" t="s">
        <v>33</v>
      </c>
      <c r="B169" s="3" t="s">
        <v>554</v>
      </c>
      <c r="C169" s="3" t="s">
        <v>451</v>
      </c>
      <c r="D169" s="3" t="s">
        <v>450</v>
      </c>
      <c r="E169" s="3" t="s">
        <v>460</v>
      </c>
      <c r="F169" s="18">
        <v>0.8</v>
      </c>
      <c r="G169" s="3" t="s">
        <v>164</v>
      </c>
      <c r="H169" s="3" t="s">
        <v>165</v>
      </c>
      <c r="I169" s="3" t="s">
        <v>166</v>
      </c>
      <c r="J169" s="6" t="s">
        <v>168</v>
      </c>
      <c r="K169" s="22" t="s">
        <v>62</v>
      </c>
      <c r="L169" s="23" t="s">
        <v>88</v>
      </c>
      <c r="M169" s="22" t="s">
        <v>89</v>
      </c>
      <c r="N169" s="22" t="s">
        <v>90</v>
      </c>
      <c r="O169" s="22" t="s">
        <v>62</v>
      </c>
      <c r="P169" s="22" t="s">
        <v>174</v>
      </c>
      <c r="Q169" s="7" t="s">
        <v>157</v>
      </c>
      <c r="R169" s="5"/>
      <c r="S169" s="5">
        <v>530201</v>
      </c>
      <c r="T169" s="61">
        <v>2000</v>
      </c>
      <c r="U169" s="61"/>
      <c r="V169" s="61"/>
      <c r="W169" s="61"/>
      <c r="X169" s="61"/>
      <c r="Y169" s="61"/>
      <c r="Z169" s="61">
        <v>0</v>
      </c>
      <c r="AA169" s="61">
        <v>0</v>
      </c>
      <c r="AB169" s="61">
        <v>0</v>
      </c>
      <c r="AC169" s="61">
        <v>0</v>
      </c>
      <c r="AD169" s="61">
        <v>0</v>
      </c>
      <c r="AE169" s="61">
        <v>0</v>
      </c>
      <c r="AF169" s="61">
        <v>0</v>
      </c>
      <c r="AG169" s="61">
        <v>0</v>
      </c>
      <c r="AH169" s="61">
        <v>0</v>
      </c>
      <c r="AI169" s="61">
        <v>0</v>
      </c>
      <c r="AJ169" s="61">
        <v>0</v>
      </c>
      <c r="AK169" s="61">
        <v>0</v>
      </c>
      <c r="AL169" s="61">
        <v>0</v>
      </c>
      <c r="AM169" s="61">
        <v>0</v>
      </c>
      <c r="AN169" s="61">
        <v>0</v>
      </c>
      <c r="AO169" s="61">
        <v>0</v>
      </c>
      <c r="AP169" s="61">
        <v>0</v>
      </c>
      <c r="AQ169" s="61">
        <v>0</v>
      </c>
      <c r="AR169" s="61">
        <v>0</v>
      </c>
      <c r="AS169" s="61">
        <v>0</v>
      </c>
      <c r="AT169" s="64">
        <v>0</v>
      </c>
      <c r="AU169" s="64">
        <v>0</v>
      </c>
      <c r="AV169" s="64">
        <v>2000</v>
      </c>
      <c r="AW169" s="64">
        <v>2000</v>
      </c>
      <c r="AY169" s="89">
        <f>+AV169+AT169+AR169+AP169+AN169+AL169+AJ169+AH169+AF169+AD169+AB169+Z169</f>
        <v>2000</v>
      </c>
      <c r="AZ169" s="89">
        <f>+AW169+AU169+AS169+AQ169+AO169+AM169+AK169+AI169+AG169+AE169+AC169+AA169</f>
        <v>2000</v>
      </c>
      <c r="BA169" s="89">
        <f t="shared" si="2"/>
        <v>0</v>
      </c>
      <c r="BB169" s="89">
        <f>+AY169-T169</f>
        <v>0</v>
      </c>
    </row>
    <row r="170" spans="1:54" s="21" customFormat="1" ht="72" x14ac:dyDescent="0.3">
      <c r="A170" s="3" t="s">
        <v>33</v>
      </c>
      <c r="B170" s="3" t="s">
        <v>554</v>
      </c>
      <c r="C170" s="3" t="s">
        <v>451</v>
      </c>
      <c r="D170" s="3" t="s">
        <v>450</v>
      </c>
      <c r="E170" s="3" t="s">
        <v>460</v>
      </c>
      <c r="F170" s="18">
        <v>0.8</v>
      </c>
      <c r="G170" s="3" t="s">
        <v>164</v>
      </c>
      <c r="H170" s="3" t="s">
        <v>165</v>
      </c>
      <c r="I170" s="3" t="s">
        <v>166</v>
      </c>
      <c r="J170" s="6" t="s">
        <v>168</v>
      </c>
      <c r="K170" s="22" t="s">
        <v>62</v>
      </c>
      <c r="L170" s="23" t="s">
        <v>88</v>
      </c>
      <c r="M170" s="22" t="s">
        <v>89</v>
      </c>
      <c r="N170" s="22" t="s">
        <v>90</v>
      </c>
      <c r="O170" s="22" t="s">
        <v>62</v>
      </c>
      <c r="P170" s="22" t="s">
        <v>175</v>
      </c>
      <c r="Q170" s="7" t="s">
        <v>157</v>
      </c>
      <c r="R170" s="5"/>
      <c r="S170" s="5">
        <v>530304</v>
      </c>
      <c r="T170" s="61">
        <v>300000</v>
      </c>
      <c r="U170" s="61"/>
      <c r="V170" s="61"/>
      <c r="W170" s="61"/>
      <c r="X170" s="61"/>
      <c r="Y170" s="61"/>
      <c r="Z170" s="61">
        <v>0</v>
      </c>
      <c r="AA170" s="61">
        <v>0</v>
      </c>
      <c r="AB170" s="61">
        <v>0</v>
      </c>
      <c r="AC170" s="61">
        <v>0</v>
      </c>
      <c r="AD170" s="61">
        <v>0</v>
      </c>
      <c r="AE170" s="61">
        <v>0</v>
      </c>
      <c r="AF170" s="61">
        <v>0</v>
      </c>
      <c r="AG170" s="61">
        <v>0</v>
      </c>
      <c r="AH170" s="61">
        <v>0</v>
      </c>
      <c r="AI170" s="61">
        <v>0</v>
      </c>
      <c r="AJ170" s="61">
        <v>0</v>
      </c>
      <c r="AK170" s="61">
        <v>0</v>
      </c>
      <c r="AL170" s="61">
        <v>0</v>
      </c>
      <c r="AM170" s="61">
        <v>0</v>
      </c>
      <c r="AN170" s="61">
        <v>0</v>
      </c>
      <c r="AO170" s="61">
        <v>0</v>
      </c>
      <c r="AP170" s="61">
        <v>0</v>
      </c>
      <c r="AQ170" s="61">
        <v>0</v>
      </c>
      <c r="AR170" s="61">
        <v>0</v>
      </c>
      <c r="AS170" s="61">
        <v>0</v>
      </c>
      <c r="AT170" s="64">
        <v>0</v>
      </c>
      <c r="AU170" s="64">
        <v>0</v>
      </c>
      <c r="AV170" s="64">
        <v>300000</v>
      </c>
      <c r="AW170" s="64">
        <v>300000</v>
      </c>
      <c r="AY170" s="89">
        <f>+AV170+AT170+AR170+AP170+AN170+AL170+AJ170+AH170+AF170+AD170+AB170+Z170</f>
        <v>300000</v>
      </c>
      <c r="AZ170" s="89">
        <f>+AW170+AU170+AS170+AQ170+AO170+AM170+AK170+AI170+AG170+AE170+AC170+AA170</f>
        <v>300000</v>
      </c>
      <c r="BA170" s="89">
        <f t="shared" si="2"/>
        <v>0</v>
      </c>
      <c r="BB170" s="89">
        <f>+AY170-T170</f>
        <v>0</v>
      </c>
    </row>
    <row r="171" spans="1:54" s="21" customFormat="1" ht="72" x14ac:dyDescent="0.3">
      <c r="A171" s="3" t="s">
        <v>33</v>
      </c>
      <c r="B171" s="3" t="s">
        <v>554</v>
      </c>
      <c r="C171" s="3" t="s">
        <v>451</v>
      </c>
      <c r="D171" s="3" t="s">
        <v>450</v>
      </c>
      <c r="E171" s="3" t="s">
        <v>460</v>
      </c>
      <c r="F171" s="18">
        <v>0.8</v>
      </c>
      <c r="G171" s="3" t="s">
        <v>164</v>
      </c>
      <c r="H171" s="3" t="s">
        <v>165</v>
      </c>
      <c r="I171" s="3" t="s">
        <v>166</v>
      </c>
      <c r="J171" s="6" t="s">
        <v>169</v>
      </c>
      <c r="K171" s="22" t="s">
        <v>62</v>
      </c>
      <c r="L171" s="23" t="s">
        <v>88</v>
      </c>
      <c r="M171" s="22" t="s">
        <v>89</v>
      </c>
      <c r="N171" s="22" t="s">
        <v>90</v>
      </c>
      <c r="O171" s="22" t="s">
        <v>62</v>
      </c>
      <c r="P171" s="22" t="s">
        <v>176</v>
      </c>
      <c r="Q171" s="7" t="s">
        <v>157</v>
      </c>
      <c r="R171" s="5"/>
      <c r="S171" s="5">
        <v>570102</v>
      </c>
      <c r="T171" s="61">
        <v>1000000</v>
      </c>
      <c r="U171" s="61"/>
      <c r="V171" s="61"/>
      <c r="W171" s="61"/>
      <c r="X171" s="61"/>
      <c r="Y171" s="61"/>
      <c r="Z171" s="61">
        <v>166666.67000000001</v>
      </c>
      <c r="AA171" s="61">
        <v>166666.67000000001</v>
      </c>
      <c r="AB171" s="61">
        <v>166666.67000000001</v>
      </c>
      <c r="AC171" s="61">
        <v>166666.67000000001</v>
      </c>
      <c r="AD171" s="61">
        <v>166666.67000000001</v>
      </c>
      <c r="AE171" s="61">
        <v>166666.67000000001</v>
      </c>
      <c r="AF171" s="61">
        <v>166666.67000000001</v>
      </c>
      <c r="AG171" s="61">
        <v>166666.67000000001</v>
      </c>
      <c r="AH171" s="61">
        <v>166666.66</v>
      </c>
      <c r="AI171" s="61">
        <v>166666.66</v>
      </c>
      <c r="AJ171" s="61">
        <v>166666.66</v>
      </c>
      <c r="AK171" s="61">
        <v>166666.66</v>
      </c>
      <c r="AL171" s="61">
        <v>0</v>
      </c>
      <c r="AM171" s="61">
        <v>0</v>
      </c>
      <c r="AN171" s="61">
        <v>0</v>
      </c>
      <c r="AO171" s="61">
        <v>0</v>
      </c>
      <c r="AP171" s="61">
        <v>0</v>
      </c>
      <c r="AQ171" s="61">
        <v>0</v>
      </c>
      <c r="AR171" s="61">
        <v>0</v>
      </c>
      <c r="AS171" s="61">
        <v>0</v>
      </c>
      <c r="AT171" s="64">
        <v>0</v>
      </c>
      <c r="AU171" s="64">
        <v>0</v>
      </c>
      <c r="AV171" s="64">
        <v>0</v>
      </c>
      <c r="AW171" s="64">
        <v>0</v>
      </c>
      <c r="AY171" s="89">
        <f>+AV171+AT171+AR171+AP171+AN171+AL171+AJ171+AH171+AF171+AD171+AB171+Z171</f>
        <v>1000000.0000000001</v>
      </c>
      <c r="AZ171" s="89">
        <f>+AW171+AU171+AS171+AQ171+AO171+AM171+AK171+AI171+AG171+AE171+AC171+AA171</f>
        <v>1000000.0000000001</v>
      </c>
      <c r="BA171" s="89">
        <f t="shared" si="2"/>
        <v>0</v>
      </c>
      <c r="BB171" s="89">
        <f>+AY171-T171</f>
        <v>0</v>
      </c>
    </row>
    <row r="172" spans="1:54" s="21" customFormat="1" ht="72" x14ac:dyDescent="0.3">
      <c r="A172" s="3" t="s">
        <v>33</v>
      </c>
      <c r="B172" s="3" t="s">
        <v>554</v>
      </c>
      <c r="C172" s="3" t="s">
        <v>451</v>
      </c>
      <c r="D172" s="3" t="s">
        <v>450</v>
      </c>
      <c r="E172" s="3" t="s">
        <v>460</v>
      </c>
      <c r="F172" s="18">
        <v>0.8</v>
      </c>
      <c r="G172" s="3" t="s">
        <v>164</v>
      </c>
      <c r="H172" s="3" t="s">
        <v>165</v>
      </c>
      <c r="I172" s="3" t="s">
        <v>166</v>
      </c>
      <c r="J172" s="6" t="s">
        <v>170</v>
      </c>
      <c r="K172" s="22" t="s">
        <v>62</v>
      </c>
      <c r="L172" s="23" t="s">
        <v>88</v>
      </c>
      <c r="M172" s="22" t="s">
        <v>89</v>
      </c>
      <c r="N172" s="22" t="s">
        <v>90</v>
      </c>
      <c r="O172" s="22" t="s">
        <v>62</v>
      </c>
      <c r="P172" s="22" t="s">
        <v>177</v>
      </c>
      <c r="Q172" s="7" t="s">
        <v>157</v>
      </c>
      <c r="R172" s="5"/>
      <c r="S172" s="5">
        <v>580101</v>
      </c>
      <c r="T172" s="61">
        <v>300000</v>
      </c>
      <c r="U172" s="61"/>
      <c r="V172" s="61"/>
      <c r="W172" s="61"/>
      <c r="X172" s="61"/>
      <c r="Y172" s="61"/>
      <c r="Z172" s="61">
        <v>25000</v>
      </c>
      <c r="AA172" s="61">
        <v>25000</v>
      </c>
      <c r="AB172" s="61">
        <v>25000</v>
      </c>
      <c r="AC172" s="61">
        <v>25000</v>
      </c>
      <c r="AD172" s="61">
        <v>25000</v>
      </c>
      <c r="AE172" s="61">
        <v>25000</v>
      </c>
      <c r="AF172" s="61">
        <v>25000</v>
      </c>
      <c r="AG172" s="61">
        <v>25000</v>
      </c>
      <c r="AH172" s="61">
        <v>25000</v>
      </c>
      <c r="AI172" s="61">
        <v>25000</v>
      </c>
      <c r="AJ172" s="61">
        <v>25000</v>
      </c>
      <c r="AK172" s="61">
        <v>25000</v>
      </c>
      <c r="AL172" s="61">
        <v>25000</v>
      </c>
      <c r="AM172" s="61">
        <v>25000</v>
      </c>
      <c r="AN172" s="61">
        <v>25000</v>
      </c>
      <c r="AO172" s="61">
        <v>25000</v>
      </c>
      <c r="AP172" s="61">
        <v>25000</v>
      </c>
      <c r="AQ172" s="61">
        <v>25000</v>
      </c>
      <c r="AR172" s="61">
        <v>25000</v>
      </c>
      <c r="AS172" s="61">
        <v>25000</v>
      </c>
      <c r="AT172" s="64">
        <v>25000</v>
      </c>
      <c r="AU172" s="64">
        <v>25000</v>
      </c>
      <c r="AV172" s="64">
        <v>25000</v>
      </c>
      <c r="AW172" s="64">
        <v>25000</v>
      </c>
      <c r="AY172" s="89">
        <f>+AV172+AT172+AR172+AP172+AN172+AL172+AJ172+AH172+AF172+AD172+AB172+Z172</f>
        <v>300000</v>
      </c>
      <c r="AZ172" s="89">
        <f>+AW172+AU172+AS172+AQ172+AO172+AM172+AK172+AI172+AG172+AE172+AC172+AA172</f>
        <v>300000</v>
      </c>
      <c r="BA172" s="89">
        <f t="shared" si="2"/>
        <v>0</v>
      </c>
      <c r="BB172" s="89">
        <f>+AY172-T172</f>
        <v>0</v>
      </c>
    </row>
    <row r="173" spans="1:54" s="21" customFormat="1" ht="72" x14ac:dyDescent="0.3">
      <c r="A173" s="3" t="s">
        <v>33</v>
      </c>
      <c r="B173" s="3" t="s">
        <v>554</v>
      </c>
      <c r="C173" s="3" t="s">
        <v>451</v>
      </c>
      <c r="D173" s="3" t="s">
        <v>450</v>
      </c>
      <c r="E173" s="3" t="s">
        <v>460</v>
      </c>
      <c r="F173" s="18">
        <v>0.8</v>
      </c>
      <c r="G173" s="3" t="s">
        <v>164</v>
      </c>
      <c r="H173" s="3" t="s">
        <v>165</v>
      </c>
      <c r="I173" s="3" t="s">
        <v>166</v>
      </c>
      <c r="J173" s="6" t="s">
        <v>171</v>
      </c>
      <c r="K173" s="22" t="s">
        <v>62</v>
      </c>
      <c r="L173" s="23" t="s">
        <v>88</v>
      </c>
      <c r="M173" s="22" t="s">
        <v>89</v>
      </c>
      <c r="N173" s="22" t="s">
        <v>90</v>
      </c>
      <c r="O173" s="22" t="s">
        <v>62</v>
      </c>
      <c r="P173" s="22" t="s">
        <v>178</v>
      </c>
      <c r="Q173" s="7" t="s">
        <v>157</v>
      </c>
      <c r="R173" s="5"/>
      <c r="S173" s="5">
        <v>570203</v>
      </c>
      <c r="T173" s="61">
        <v>1500</v>
      </c>
      <c r="U173" s="61"/>
      <c r="V173" s="61"/>
      <c r="W173" s="61"/>
      <c r="X173" s="61"/>
      <c r="Y173" s="61"/>
      <c r="Z173" s="61">
        <v>125</v>
      </c>
      <c r="AA173" s="61">
        <v>125</v>
      </c>
      <c r="AB173" s="61">
        <v>125</v>
      </c>
      <c r="AC173" s="61">
        <v>125</v>
      </c>
      <c r="AD173" s="61">
        <v>125</v>
      </c>
      <c r="AE173" s="61">
        <v>125</v>
      </c>
      <c r="AF173" s="61">
        <v>125</v>
      </c>
      <c r="AG173" s="61">
        <v>125</v>
      </c>
      <c r="AH173" s="61">
        <v>125</v>
      </c>
      <c r="AI173" s="61">
        <v>125</v>
      </c>
      <c r="AJ173" s="61">
        <v>125</v>
      </c>
      <c r="AK173" s="61">
        <v>125</v>
      </c>
      <c r="AL173" s="61">
        <v>125</v>
      </c>
      <c r="AM173" s="61">
        <v>125</v>
      </c>
      <c r="AN173" s="61">
        <v>125</v>
      </c>
      <c r="AO173" s="61">
        <v>125</v>
      </c>
      <c r="AP173" s="61">
        <v>125</v>
      </c>
      <c r="AQ173" s="61">
        <v>125</v>
      </c>
      <c r="AR173" s="61">
        <v>125</v>
      </c>
      <c r="AS173" s="61">
        <v>125</v>
      </c>
      <c r="AT173" s="64">
        <v>125</v>
      </c>
      <c r="AU173" s="64">
        <v>125</v>
      </c>
      <c r="AV173" s="64">
        <v>125</v>
      </c>
      <c r="AW173" s="64">
        <v>125</v>
      </c>
      <c r="AY173" s="89">
        <f>+AV173+AT173+AR173+AP173+AN173+AL173+AJ173+AH173+AF173+AD173+AB173+Z173</f>
        <v>1500</v>
      </c>
      <c r="AZ173" s="89">
        <f>+AW173+AU173+AS173+AQ173+AO173+AM173+AK173+AI173+AG173+AE173+AC173+AA173</f>
        <v>1500</v>
      </c>
      <c r="BA173" s="89">
        <f t="shared" si="2"/>
        <v>0</v>
      </c>
      <c r="BB173" s="89">
        <f>+AY173-T173</f>
        <v>0</v>
      </c>
    </row>
    <row r="174" spans="1:54" s="21" customFormat="1" ht="72" x14ac:dyDescent="0.3">
      <c r="A174" s="3" t="s">
        <v>33</v>
      </c>
      <c r="B174" s="3" t="s">
        <v>554</v>
      </c>
      <c r="C174" s="3" t="s">
        <v>451</v>
      </c>
      <c r="D174" s="3" t="s">
        <v>450</v>
      </c>
      <c r="E174" s="3" t="s">
        <v>460</v>
      </c>
      <c r="F174" s="18">
        <v>0.8</v>
      </c>
      <c r="G174" s="3" t="s">
        <v>164</v>
      </c>
      <c r="H174" s="3" t="s">
        <v>165</v>
      </c>
      <c r="I174" s="3" t="s">
        <v>166</v>
      </c>
      <c r="J174" s="6" t="s">
        <v>172</v>
      </c>
      <c r="K174" s="22" t="s">
        <v>62</v>
      </c>
      <c r="L174" s="23" t="s">
        <v>88</v>
      </c>
      <c r="M174" s="22" t="s">
        <v>89</v>
      </c>
      <c r="N174" s="22" t="s">
        <v>90</v>
      </c>
      <c r="O174" s="22" t="s">
        <v>62</v>
      </c>
      <c r="P174" s="22" t="s">
        <v>179</v>
      </c>
      <c r="Q174" s="7" t="s">
        <v>157</v>
      </c>
      <c r="R174" s="5"/>
      <c r="S174" s="5">
        <v>530105</v>
      </c>
      <c r="T174" s="61">
        <v>800</v>
      </c>
      <c r="U174" s="61"/>
      <c r="V174" s="61"/>
      <c r="W174" s="61"/>
      <c r="X174" s="61"/>
      <c r="Y174" s="61"/>
      <c r="Z174" s="61">
        <v>0</v>
      </c>
      <c r="AA174" s="61">
        <v>0</v>
      </c>
      <c r="AB174" s="61">
        <v>0</v>
      </c>
      <c r="AC174" s="61">
        <v>0</v>
      </c>
      <c r="AD174" s="61">
        <v>0</v>
      </c>
      <c r="AE174" s="61">
        <v>0</v>
      </c>
      <c r="AF174" s="61">
        <v>0</v>
      </c>
      <c r="AG174" s="61">
        <v>0</v>
      </c>
      <c r="AH174" s="61">
        <v>0</v>
      </c>
      <c r="AI174" s="61">
        <v>0</v>
      </c>
      <c r="AJ174" s="61">
        <v>0</v>
      </c>
      <c r="AK174" s="61">
        <v>0</v>
      </c>
      <c r="AL174" s="61">
        <v>0</v>
      </c>
      <c r="AM174" s="61">
        <v>0</v>
      </c>
      <c r="AN174" s="61">
        <v>0</v>
      </c>
      <c r="AO174" s="61">
        <v>0</v>
      </c>
      <c r="AP174" s="61">
        <v>0</v>
      </c>
      <c r="AQ174" s="61">
        <v>0</v>
      </c>
      <c r="AR174" s="61">
        <v>0</v>
      </c>
      <c r="AS174" s="61">
        <v>0</v>
      </c>
      <c r="AT174" s="64">
        <v>0</v>
      </c>
      <c r="AU174" s="64">
        <v>0</v>
      </c>
      <c r="AV174" s="64">
        <v>800</v>
      </c>
      <c r="AW174" s="64">
        <v>800</v>
      </c>
      <c r="AY174" s="89">
        <f>+AV174+AT174+AR174+AP174+AN174+AL174+AJ174+AH174+AF174+AD174+AB174+Z174</f>
        <v>800</v>
      </c>
      <c r="AZ174" s="89">
        <f>+AW174+AU174+AS174+AQ174+AO174+AM174+AK174+AI174+AG174+AE174+AC174+AA174</f>
        <v>800</v>
      </c>
      <c r="BA174" s="89">
        <f t="shared" si="2"/>
        <v>0</v>
      </c>
      <c r="BB174" s="89">
        <f>+AY174-T174</f>
        <v>0</v>
      </c>
    </row>
    <row r="175" spans="1:54" s="21" customFormat="1" ht="72" x14ac:dyDescent="0.3">
      <c r="A175" s="3" t="s">
        <v>33</v>
      </c>
      <c r="B175" s="3" t="s">
        <v>554</v>
      </c>
      <c r="C175" s="3" t="s">
        <v>451</v>
      </c>
      <c r="D175" s="3" t="s">
        <v>450</v>
      </c>
      <c r="E175" s="3" t="s">
        <v>460</v>
      </c>
      <c r="F175" s="18">
        <v>0.8</v>
      </c>
      <c r="G175" s="3" t="s">
        <v>164</v>
      </c>
      <c r="H175" s="3" t="s">
        <v>165</v>
      </c>
      <c r="I175" s="3" t="s">
        <v>166</v>
      </c>
      <c r="J175" s="6" t="s">
        <v>172</v>
      </c>
      <c r="K175" s="22" t="s">
        <v>62</v>
      </c>
      <c r="L175" s="23" t="s">
        <v>88</v>
      </c>
      <c r="M175" s="22" t="s">
        <v>89</v>
      </c>
      <c r="N175" s="22" t="s">
        <v>90</v>
      </c>
      <c r="O175" s="22" t="s">
        <v>62</v>
      </c>
      <c r="P175" s="22" t="s">
        <v>179</v>
      </c>
      <c r="Q175" s="7" t="s">
        <v>157</v>
      </c>
      <c r="R175" s="5"/>
      <c r="S175" s="5">
        <v>530106</v>
      </c>
      <c r="T175" s="61">
        <v>250</v>
      </c>
      <c r="U175" s="61"/>
      <c r="V175" s="61"/>
      <c r="W175" s="61"/>
      <c r="X175" s="61"/>
      <c r="Y175" s="61"/>
      <c r="Z175" s="61">
        <v>0</v>
      </c>
      <c r="AA175" s="61">
        <v>0</v>
      </c>
      <c r="AB175" s="61">
        <v>0</v>
      </c>
      <c r="AC175" s="61">
        <v>0</v>
      </c>
      <c r="AD175" s="61">
        <v>0</v>
      </c>
      <c r="AE175" s="61">
        <v>0</v>
      </c>
      <c r="AF175" s="61">
        <v>0</v>
      </c>
      <c r="AG175" s="61">
        <v>0</v>
      </c>
      <c r="AH175" s="61">
        <v>0</v>
      </c>
      <c r="AI175" s="61">
        <v>0</v>
      </c>
      <c r="AJ175" s="61">
        <v>0</v>
      </c>
      <c r="AK175" s="61">
        <v>0</v>
      </c>
      <c r="AL175" s="61">
        <v>0</v>
      </c>
      <c r="AM175" s="61">
        <v>0</v>
      </c>
      <c r="AN175" s="61">
        <v>0</v>
      </c>
      <c r="AO175" s="61">
        <v>0</v>
      </c>
      <c r="AP175" s="61">
        <v>0</v>
      </c>
      <c r="AQ175" s="61">
        <v>0</v>
      </c>
      <c r="AR175" s="61">
        <v>0</v>
      </c>
      <c r="AS175" s="61">
        <v>0</v>
      </c>
      <c r="AT175" s="64">
        <v>0</v>
      </c>
      <c r="AU175" s="64">
        <v>0</v>
      </c>
      <c r="AV175" s="64">
        <v>250</v>
      </c>
      <c r="AW175" s="64">
        <v>250</v>
      </c>
      <c r="AY175" s="89">
        <f>+AV175+AT175+AR175+AP175+AN175+AL175+AJ175+AH175+AF175+AD175+AB175+Z175</f>
        <v>250</v>
      </c>
      <c r="AZ175" s="89">
        <f>+AW175+AU175+AS175+AQ175+AO175+AM175+AK175+AI175+AG175+AE175+AC175+AA175</f>
        <v>250</v>
      </c>
      <c r="BA175" s="89">
        <f t="shared" si="2"/>
        <v>0</v>
      </c>
      <c r="BB175" s="89">
        <f>+AY175-T175</f>
        <v>0</v>
      </c>
    </row>
    <row r="176" spans="1:54" s="21" customFormat="1" ht="72" x14ac:dyDescent="0.3">
      <c r="A176" s="3" t="s">
        <v>33</v>
      </c>
      <c r="B176" s="3" t="s">
        <v>554</v>
      </c>
      <c r="C176" s="3" t="s">
        <v>451</v>
      </c>
      <c r="D176" s="3" t="s">
        <v>450</v>
      </c>
      <c r="E176" s="3" t="s">
        <v>460</v>
      </c>
      <c r="F176" s="18">
        <v>0.8</v>
      </c>
      <c r="G176" s="3" t="s">
        <v>164</v>
      </c>
      <c r="H176" s="3" t="s">
        <v>165</v>
      </c>
      <c r="I176" s="3" t="s">
        <v>166</v>
      </c>
      <c r="J176" s="6" t="s">
        <v>172</v>
      </c>
      <c r="K176" s="22" t="s">
        <v>62</v>
      </c>
      <c r="L176" s="23" t="s">
        <v>88</v>
      </c>
      <c r="M176" s="22" t="s">
        <v>89</v>
      </c>
      <c r="N176" s="22" t="s">
        <v>90</v>
      </c>
      <c r="O176" s="22" t="s">
        <v>62</v>
      </c>
      <c r="P176" s="22" t="s">
        <v>179</v>
      </c>
      <c r="Q176" s="7" t="s">
        <v>157</v>
      </c>
      <c r="R176" s="5"/>
      <c r="S176" s="5">
        <v>530202</v>
      </c>
      <c r="T176" s="61">
        <v>500</v>
      </c>
      <c r="U176" s="61"/>
      <c r="V176" s="61"/>
      <c r="W176" s="61"/>
      <c r="X176" s="61"/>
      <c r="Y176" s="61"/>
      <c r="Z176" s="61">
        <v>0</v>
      </c>
      <c r="AA176" s="61">
        <v>0</v>
      </c>
      <c r="AB176" s="61">
        <v>0</v>
      </c>
      <c r="AC176" s="61">
        <v>0</v>
      </c>
      <c r="AD176" s="61">
        <v>0</v>
      </c>
      <c r="AE176" s="61">
        <v>0</v>
      </c>
      <c r="AF176" s="61">
        <v>0</v>
      </c>
      <c r="AG176" s="61">
        <v>0</v>
      </c>
      <c r="AH176" s="61">
        <v>0</v>
      </c>
      <c r="AI176" s="61">
        <v>0</v>
      </c>
      <c r="AJ176" s="61">
        <v>0</v>
      </c>
      <c r="AK176" s="61">
        <v>0</v>
      </c>
      <c r="AL176" s="61">
        <v>0</v>
      </c>
      <c r="AM176" s="61">
        <v>0</v>
      </c>
      <c r="AN176" s="61">
        <v>0</v>
      </c>
      <c r="AO176" s="61">
        <v>0</v>
      </c>
      <c r="AP176" s="61">
        <v>0</v>
      </c>
      <c r="AQ176" s="61">
        <v>0</v>
      </c>
      <c r="AR176" s="61">
        <v>0</v>
      </c>
      <c r="AS176" s="61">
        <v>0</v>
      </c>
      <c r="AT176" s="64">
        <v>0</v>
      </c>
      <c r="AU176" s="64">
        <v>0</v>
      </c>
      <c r="AV176" s="64">
        <v>500</v>
      </c>
      <c r="AW176" s="64">
        <v>500</v>
      </c>
      <c r="AY176" s="89">
        <f>+AV176+AT176+AR176+AP176+AN176+AL176+AJ176+AH176+AF176+AD176+AB176+Z176</f>
        <v>500</v>
      </c>
      <c r="AZ176" s="89">
        <f>+AW176+AU176+AS176+AQ176+AO176+AM176+AK176+AI176+AG176+AE176+AC176+AA176</f>
        <v>500</v>
      </c>
      <c r="BA176" s="89">
        <f t="shared" si="2"/>
        <v>0</v>
      </c>
      <c r="BB176" s="89">
        <f>+AY176-T176</f>
        <v>0</v>
      </c>
    </row>
    <row r="177" spans="1:54" s="21" customFormat="1" ht="72" x14ac:dyDescent="0.3">
      <c r="A177" s="3" t="s">
        <v>33</v>
      </c>
      <c r="B177" s="3" t="s">
        <v>554</v>
      </c>
      <c r="C177" s="3" t="s">
        <v>451</v>
      </c>
      <c r="D177" s="3" t="s">
        <v>450</v>
      </c>
      <c r="E177" s="3" t="s">
        <v>460</v>
      </c>
      <c r="F177" s="18">
        <v>0.8</v>
      </c>
      <c r="G177" s="3" t="s">
        <v>164</v>
      </c>
      <c r="H177" s="3" t="s">
        <v>165</v>
      </c>
      <c r="I177" s="3" t="s">
        <v>166</v>
      </c>
      <c r="J177" s="6" t="s">
        <v>172</v>
      </c>
      <c r="K177" s="22" t="s">
        <v>62</v>
      </c>
      <c r="L177" s="23" t="s">
        <v>88</v>
      </c>
      <c r="M177" s="22" t="s">
        <v>89</v>
      </c>
      <c r="N177" s="22" t="s">
        <v>90</v>
      </c>
      <c r="O177" s="22" t="s">
        <v>62</v>
      </c>
      <c r="P177" s="22" t="s">
        <v>179</v>
      </c>
      <c r="Q177" s="7" t="s">
        <v>157</v>
      </c>
      <c r="R177" s="5"/>
      <c r="S177" s="5">
        <v>530204</v>
      </c>
      <c r="T177" s="61">
        <v>3500</v>
      </c>
      <c r="U177" s="61"/>
      <c r="V177" s="61"/>
      <c r="W177" s="61"/>
      <c r="X177" s="61"/>
      <c r="Y177" s="61"/>
      <c r="Z177" s="61">
        <v>0</v>
      </c>
      <c r="AA177" s="61">
        <v>0</v>
      </c>
      <c r="AB177" s="61">
        <v>0</v>
      </c>
      <c r="AC177" s="61">
        <v>0</v>
      </c>
      <c r="AD177" s="61">
        <v>0</v>
      </c>
      <c r="AE177" s="61">
        <v>0</v>
      </c>
      <c r="AF177" s="61">
        <v>0</v>
      </c>
      <c r="AG177" s="61">
        <v>0</v>
      </c>
      <c r="AH177" s="61">
        <v>0</v>
      </c>
      <c r="AI177" s="61">
        <v>0</v>
      </c>
      <c r="AJ177" s="61">
        <v>0</v>
      </c>
      <c r="AK177" s="61">
        <v>0</v>
      </c>
      <c r="AL177" s="61">
        <v>0</v>
      </c>
      <c r="AM177" s="61">
        <v>0</v>
      </c>
      <c r="AN177" s="61">
        <v>0</v>
      </c>
      <c r="AO177" s="61">
        <v>0</v>
      </c>
      <c r="AP177" s="61">
        <v>0</v>
      </c>
      <c r="AQ177" s="61">
        <v>0</v>
      </c>
      <c r="AR177" s="61">
        <v>0</v>
      </c>
      <c r="AS177" s="61">
        <v>0</v>
      </c>
      <c r="AT177" s="64">
        <v>0</v>
      </c>
      <c r="AU177" s="64">
        <v>0</v>
      </c>
      <c r="AV177" s="64">
        <v>3500</v>
      </c>
      <c r="AW177" s="64">
        <v>3500</v>
      </c>
      <c r="AY177" s="89">
        <f>+AV177+AT177+AR177+AP177+AN177+AL177+AJ177+AH177+AF177+AD177+AB177+Z177</f>
        <v>3500</v>
      </c>
      <c r="AZ177" s="89">
        <f>+AW177+AU177+AS177+AQ177+AO177+AM177+AK177+AI177+AG177+AE177+AC177+AA177</f>
        <v>3500</v>
      </c>
      <c r="BA177" s="89">
        <f t="shared" si="2"/>
        <v>0</v>
      </c>
      <c r="BB177" s="89">
        <f>+AY177-T177</f>
        <v>0</v>
      </c>
    </row>
    <row r="178" spans="1:54" s="21" customFormat="1" ht="72" x14ac:dyDescent="0.3">
      <c r="A178" s="3" t="s">
        <v>33</v>
      </c>
      <c r="B178" s="3" t="s">
        <v>554</v>
      </c>
      <c r="C178" s="3" t="s">
        <v>451</v>
      </c>
      <c r="D178" s="3" t="s">
        <v>450</v>
      </c>
      <c r="E178" s="3" t="s">
        <v>460</v>
      </c>
      <c r="F178" s="18">
        <v>0.8</v>
      </c>
      <c r="G178" s="3" t="s">
        <v>164</v>
      </c>
      <c r="H178" s="3" t="s">
        <v>165</v>
      </c>
      <c r="I178" s="3" t="s">
        <v>166</v>
      </c>
      <c r="J178" s="6" t="s">
        <v>172</v>
      </c>
      <c r="K178" s="22" t="s">
        <v>62</v>
      </c>
      <c r="L178" s="23" t="s">
        <v>88</v>
      </c>
      <c r="M178" s="22" t="s">
        <v>89</v>
      </c>
      <c r="N178" s="22" t="s">
        <v>90</v>
      </c>
      <c r="O178" s="22" t="s">
        <v>62</v>
      </c>
      <c r="P178" s="22" t="s">
        <v>179</v>
      </c>
      <c r="Q178" s="7" t="s">
        <v>157</v>
      </c>
      <c r="R178" s="5"/>
      <c r="S178" s="5">
        <v>530226</v>
      </c>
      <c r="T178" s="61">
        <v>400</v>
      </c>
      <c r="U178" s="61"/>
      <c r="V178" s="61"/>
      <c r="W178" s="61"/>
      <c r="X178" s="61"/>
      <c r="Y178" s="61"/>
      <c r="Z178" s="61">
        <v>0</v>
      </c>
      <c r="AA178" s="61">
        <v>0</v>
      </c>
      <c r="AB178" s="61">
        <v>0</v>
      </c>
      <c r="AC178" s="61">
        <v>0</v>
      </c>
      <c r="AD178" s="61">
        <v>0</v>
      </c>
      <c r="AE178" s="61">
        <v>0</v>
      </c>
      <c r="AF178" s="61">
        <v>0</v>
      </c>
      <c r="AG178" s="61">
        <v>0</v>
      </c>
      <c r="AH178" s="61">
        <v>0</v>
      </c>
      <c r="AI178" s="61">
        <v>0</v>
      </c>
      <c r="AJ178" s="61">
        <v>0</v>
      </c>
      <c r="AK178" s="61">
        <v>0</v>
      </c>
      <c r="AL178" s="61">
        <v>0</v>
      </c>
      <c r="AM178" s="61">
        <v>0</v>
      </c>
      <c r="AN178" s="61">
        <v>0</v>
      </c>
      <c r="AO178" s="61">
        <v>0</v>
      </c>
      <c r="AP178" s="61">
        <v>0</v>
      </c>
      <c r="AQ178" s="61">
        <v>0</v>
      </c>
      <c r="AR178" s="61">
        <v>0</v>
      </c>
      <c r="AS178" s="61">
        <v>0</v>
      </c>
      <c r="AT178" s="64">
        <v>0</v>
      </c>
      <c r="AU178" s="64">
        <v>0</v>
      </c>
      <c r="AV178" s="64">
        <v>400</v>
      </c>
      <c r="AW178" s="64">
        <v>400</v>
      </c>
      <c r="AY178" s="89">
        <f>+AV178+AT178+AR178+AP178+AN178+AL178+AJ178+AH178+AF178+AD178+AB178+Z178</f>
        <v>400</v>
      </c>
      <c r="AZ178" s="89">
        <f>+AW178+AU178+AS178+AQ178+AO178+AM178+AK178+AI178+AG178+AE178+AC178+AA178</f>
        <v>400</v>
      </c>
      <c r="BA178" s="89">
        <f t="shared" si="2"/>
        <v>0</v>
      </c>
      <c r="BB178" s="89">
        <f>+AY178-T178</f>
        <v>0</v>
      </c>
    </row>
    <row r="179" spans="1:54" s="21" customFormat="1" ht="72" x14ac:dyDescent="0.3">
      <c r="A179" s="3" t="s">
        <v>33</v>
      </c>
      <c r="B179" s="3" t="s">
        <v>554</v>
      </c>
      <c r="C179" s="3" t="s">
        <v>451</v>
      </c>
      <c r="D179" s="3" t="s">
        <v>450</v>
      </c>
      <c r="E179" s="3" t="s">
        <v>460</v>
      </c>
      <c r="F179" s="18">
        <v>0.8</v>
      </c>
      <c r="G179" s="3" t="s">
        <v>164</v>
      </c>
      <c r="H179" s="3" t="s">
        <v>165</v>
      </c>
      <c r="I179" s="3" t="s">
        <v>166</v>
      </c>
      <c r="J179" s="6" t="s">
        <v>172</v>
      </c>
      <c r="K179" s="22" t="s">
        <v>62</v>
      </c>
      <c r="L179" s="23" t="s">
        <v>88</v>
      </c>
      <c r="M179" s="22" t="s">
        <v>89</v>
      </c>
      <c r="N179" s="22" t="s">
        <v>90</v>
      </c>
      <c r="O179" s="22" t="s">
        <v>62</v>
      </c>
      <c r="P179" s="22" t="s">
        <v>179</v>
      </c>
      <c r="Q179" s="7" t="s">
        <v>157</v>
      </c>
      <c r="R179" s="5"/>
      <c r="S179" s="5">
        <v>530402</v>
      </c>
      <c r="T179" s="61">
        <v>600</v>
      </c>
      <c r="U179" s="61"/>
      <c r="V179" s="61"/>
      <c r="W179" s="61"/>
      <c r="X179" s="61"/>
      <c r="Y179" s="61"/>
      <c r="Z179" s="61">
        <v>0</v>
      </c>
      <c r="AA179" s="61">
        <v>0</v>
      </c>
      <c r="AB179" s="61">
        <v>0</v>
      </c>
      <c r="AC179" s="61">
        <v>0</v>
      </c>
      <c r="AD179" s="61">
        <v>0</v>
      </c>
      <c r="AE179" s="61">
        <v>0</v>
      </c>
      <c r="AF179" s="61">
        <v>0</v>
      </c>
      <c r="AG179" s="61">
        <v>0</v>
      </c>
      <c r="AH179" s="61">
        <v>0</v>
      </c>
      <c r="AI179" s="61">
        <v>0</v>
      </c>
      <c r="AJ179" s="61">
        <v>0</v>
      </c>
      <c r="AK179" s="61">
        <v>0</v>
      </c>
      <c r="AL179" s="61">
        <v>0</v>
      </c>
      <c r="AM179" s="61">
        <v>0</v>
      </c>
      <c r="AN179" s="61">
        <v>0</v>
      </c>
      <c r="AO179" s="61">
        <v>0</v>
      </c>
      <c r="AP179" s="61">
        <v>0</v>
      </c>
      <c r="AQ179" s="61">
        <v>0</v>
      </c>
      <c r="AR179" s="61">
        <v>0</v>
      </c>
      <c r="AS179" s="61">
        <v>0</v>
      </c>
      <c r="AT179" s="64">
        <v>0</v>
      </c>
      <c r="AU179" s="64">
        <v>0</v>
      </c>
      <c r="AV179" s="64">
        <v>600</v>
      </c>
      <c r="AW179" s="64">
        <v>600</v>
      </c>
      <c r="AY179" s="89">
        <f>+AV179+AT179+AR179+AP179+AN179+AL179+AJ179+AH179+AF179+AD179+AB179+Z179</f>
        <v>600</v>
      </c>
      <c r="AZ179" s="89">
        <f>+AW179+AU179+AS179+AQ179+AO179+AM179+AK179+AI179+AG179+AE179+AC179+AA179</f>
        <v>600</v>
      </c>
      <c r="BA179" s="89">
        <f t="shared" si="2"/>
        <v>0</v>
      </c>
      <c r="BB179" s="89">
        <f>+AY179-T179</f>
        <v>0</v>
      </c>
    </row>
    <row r="180" spans="1:54" s="21" customFormat="1" ht="72" x14ac:dyDescent="0.3">
      <c r="A180" s="3" t="s">
        <v>33</v>
      </c>
      <c r="B180" s="3" t="s">
        <v>554</v>
      </c>
      <c r="C180" s="3" t="s">
        <v>451</v>
      </c>
      <c r="D180" s="3" t="s">
        <v>450</v>
      </c>
      <c r="E180" s="3" t="s">
        <v>460</v>
      </c>
      <c r="F180" s="18">
        <v>0.8</v>
      </c>
      <c r="G180" s="3" t="s">
        <v>164</v>
      </c>
      <c r="H180" s="3" t="s">
        <v>165</v>
      </c>
      <c r="I180" s="3" t="s">
        <v>166</v>
      </c>
      <c r="J180" s="6" t="s">
        <v>172</v>
      </c>
      <c r="K180" s="22" t="s">
        <v>62</v>
      </c>
      <c r="L180" s="23" t="s">
        <v>88</v>
      </c>
      <c r="M180" s="22" t="s">
        <v>89</v>
      </c>
      <c r="N180" s="22" t="s">
        <v>90</v>
      </c>
      <c r="O180" s="22" t="s">
        <v>62</v>
      </c>
      <c r="P180" s="22" t="s">
        <v>179</v>
      </c>
      <c r="Q180" s="7" t="s">
        <v>157</v>
      </c>
      <c r="R180" s="5"/>
      <c r="S180" s="5">
        <v>530403</v>
      </c>
      <c r="T180" s="61">
        <v>200</v>
      </c>
      <c r="U180" s="61"/>
      <c r="V180" s="61"/>
      <c r="W180" s="61"/>
      <c r="X180" s="61"/>
      <c r="Y180" s="61"/>
      <c r="Z180" s="61">
        <v>0</v>
      </c>
      <c r="AA180" s="61">
        <v>0</v>
      </c>
      <c r="AB180" s="61">
        <v>0</v>
      </c>
      <c r="AC180" s="61">
        <v>0</v>
      </c>
      <c r="AD180" s="61">
        <v>0</v>
      </c>
      <c r="AE180" s="61">
        <v>0</v>
      </c>
      <c r="AF180" s="61">
        <v>0</v>
      </c>
      <c r="AG180" s="61">
        <v>0</v>
      </c>
      <c r="AH180" s="61">
        <v>0</v>
      </c>
      <c r="AI180" s="61">
        <v>0</v>
      </c>
      <c r="AJ180" s="61">
        <v>0</v>
      </c>
      <c r="AK180" s="61">
        <v>0</v>
      </c>
      <c r="AL180" s="61">
        <v>0</v>
      </c>
      <c r="AM180" s="61">
        <v>0</v>
      </c>
      <c r="AN180" s="61">
        <v>0</v>
      </c>
      <c r="AO180" s="61">
        <v>0</v>
      </c>
      <c r="AP180" s="61">
        <v>0</v>
      </c>
      <c r="AQ180" s="61">
        <v>0</v>
      </c>
      <c r="AR180" s="61">
        <v>0</v>
      </c>
      <c r="AS180" s="61">
        <v>0</v>
      </c>
      <c r="AT180" s="64">
        <v>0</v>
      </c>
      <c r="AU180" s="64">
        <v>0</v>
      </c>
      <c r="AV180" s="64">
        <v>200</v>
      </c>
      <c r="AW180" s="64">
        <v>200</v>
      </c>
      <c r="AY180" s="89">
        <f>+AV180+AT180+AR180+AP180+AN180+AL180+AJ180+AH180+AF180+AD180+AB180+Z180</f>
        <v>200</v>
      </c>
      <c r="AZ180" s="89">
        <f>+AW180+AU180+AS180+AQ180+AO180+AM180+AK180+AI180+AG180+AE180+AC180+AA180</f>
        <v>200</v>
      </c>
      <c r="BA180" s="89">
        <f t="shared" si="2"/>
        <v>0</v>
      </c>
      <c r="BB180" s="89">
        <f>+AY180-T180</f>
        <v>0</v>
      </c>
    </row>
    <row r="181" spans="1:54" s="21" customFormat="1" ht="72" x14ac:dyDescent="0.3">
      <c r="A181" s="3" t="s">
        <v>33</v>
      </c>
      <c r="B181" s="3" t="s">
        <v>554</v>
      </c>
      <c r="C181" s="3" t="s">
        <v>451</v>
      </c>
      <c r="D181" s="3" t="s">
        <v>450</v>
      </c>
      <c r="E181" s="3" t="s">
        <v>460</v>
      </c>
      <c r="F181" s="18">
        <v>0.8</v>
      </c>
      <c r="G181" s="3" t="s">
        <v>164</v>
      </c>
      <c r="H181" s="3" t="s">
        <v>165</v>
      </c>
      <c r="I181" s="3" t="s">
        <v>166</v>
      </c>
      <c r="J181" s="6" t="s">
        <v>172</v>
      </c>
      <c r="K181" s="22" t="s">
        <v>62</v>
      </c>
      <c r="L181" s="23" t="s">
        <v>88</v>
      </c>
      <c r="M181" s="22" t="s">
        <v>89</v>
      </c>
      <c r="N181" s="22" t="s">
        <v>90</v>
      </c>
      <c r="O181" s="22" t="s">
        <v>62</v>
      </c>
      <c r="P181" s="22" t="s">
        <v>179</v>
      </c>
      <c r="Q181" s="7" t="s">
        <v>157</v>
      </c>
      <c r="R181" s="5"/>
      <c r="S181" s="5">
        <v>530404</v>
      </c>
      <c r="T181" s="61">
        <v>700</v>
      </c>
      <c r="U181" s="61"/>
      <c r="V181" s="61"/>
      <c r="W181" s="61"/>
      <c r="X181" s="61"/>
      <c r="Y181" s="61"/>
      <c r="Z181" s="61">
        <v>0</v>
      </c>
      <c r="AA181" s="61">
        <v>0</v>
      </c>
      <c r="AB181" s="61">
        <v>0</v>
      </c>
      <c r="AC181" s="61">
        <v>0</v>
      </c>
      <c r="AD181" s="61">
        <v>0</v>
      </c>
      <c r="AE181" s="61">
        <v>0</v>
      </c>
      <c r="AF181" s="61">
        <v>0</v>
      </c>
      <c r="AG181" s="61">
        <v>0</v>
      </c>
      <c r="AH181" s="61">
        <v>0</v>
      </c>
      <c r="AI181" s="61">
        <v>0</v>
      </c>
      <c r="AJ181" s="61">
        <v>0</v>
      </c>
      <c r="AK181" s="61">
        <v>0</v>
      </c>
      <c r="AL181" s="61">
        <v>0</v>
      </c>
      <c r="AM181" s="61">
        <v>0</v>
      </c>
      <c r="AN181" s="61">
        <v>0</v>
      </c>
      <c r="AO181" s="61">
        <v>0</v>
      </c>
      <c r="AP181" s="61">
        <v>0</v>
      </c>
      <c r="AQ181" s="61">
        <v>0</v>
      </c>
      <c r="AR181" s="61">
        <v>0</v>
      </c>
      <c r="AS181" s="61">
        <v>0</v>
      </c>
      <c r="AT181" s="64">
        <v>0</v>
      </c>
      <c r="AU181" s="64">
        <v>0</v>
      </c>
      <c r="AV181" s="64">
        <v>700</v>
      </c>
      <c r="AW181" s="64">
        <v>700</v>
      </c>
      <c r="AY181" s="89">
        <f>+AV181+AT181+AR181+AP181+AN181+AL181+AJ181+AH181+AF181+AD181+AB181+Z181</f>
        <v>700</v>
      </c>
      <c r="AZ181" s="89">
        <f>+AW181+AU181+AS181+AQ181+AO181+AM181+AK181+AI181+AG181+AE181+AC181+AA181</f>
        <v>700</v>
      </c>
      <c r="BA181" s="89">
        <f t="shared" si="2"/>
        <v>0</v>
      </c>
      <c r="BB181" s="89">
        <f>+AY181-T181</f>
        <v>0</v>
      </c>
    </row>
    <row r="182" spans="1:54" s="21" customFormat="1" ht="72" x14ac:dyDescent="0.3">
      <c r="A182" s="3" t="s">
        <v>33</v>
      </c>
      <c r="B182" s="3" t="s">
        <v>554</v>
      </c>
      <c r="C182" s="3" t="s">
        <v>451</v>
      </c>
      <c r="D182" s="3" t="s">
        <v>450</v>
      </c>
      <c r="E182" s="3" t="s">
        <v>460</v>
      </c>
      <c r="F182" s="18">
        <v>0.8</v>
      </c>
      <c r="G182" s="3" t="s">
        <v>164</v>
      </c>
      <c r="H182" s="3" t="s">
        <v>165</v>
      </c>
      <c r="I182" s="3" t="s">
        <v>166</v>
      </c>
      <c r="J182" s="6" t="s">
        <v>172</v>
      </c>
      <c r="K182" s="22" t="s">
        <v>62</v>
      </c>
      <c r="L182" s="23" t="s">
        <v>88</v>
      </c>
      <c r="M182" s="22" t="s">
        <v>89</v>
      </c>
      <c r="N182" s="22" t="s">
        <v>90</v>
      </c>
      <c r="O182" s="22" t="s">
        <v>62</v>
      </c>
      <c r="P182" s="22" t="s">
        <v>179</v>
      </c>
      <c r="Q182" s="7" t="s">
        <v>157</v>
      </c>
      <c r="R182" s="5"/>
      <c r="S182" s="5">
        <v>530405</v>
      </c>
      <c r="T182" s="61">
        <v>3500</v>
      </c>
      <c r="U182" s="61"/>
      <c r="V182" s="61"/>
      <c r="W182" s="61"/>
      <c r="X182" s="61"/>
      <c r="Y182" s="61"/>
      <c r="Z182" s="61">
        <v>0</v>
      </c>
      <c r="AA182" s="61">
        <v>0</v>
      </c>
      <c r="AB182" s="61">
        <v>0</v>
      </c>
      <c r="AC182" s="61">
        <v>0</v>
      </c>
      <c r="AD182" s="61">
        <v>0</v>
      </c>
      <c r="AE182" s="61">
        <v>0</v>
      </c>
      <c r="AF182" s="61">
        <v>0</v>
      </c>
      <c r="AG182" s="61">
        <v>0</v>
      </c>
      <c r="AH182" s="61">
        <v>0</v>
      </c>
      <c r="AI182" s="61">
        <v>0</v>
      </c>
      <c r="AJ182" s="61">
        <v>0</v>
      </c>
      <c r="AK182" s="61">
        <v>0</v>
      </c>
      <c r="AL182" s="61">
        <v>0</v>
      </c>
      <c r="AM182" s="61">
        <v>0</v>
      </c>
      <c r="AN182" s="61">
        <v>0</v>
      </c>
      <c r="AO182" s="61">
        <v>0</v>
      </c>
      <c r="AP182" s="61">
        <v>0</v>
      </c>
      <c r="AQ182" s="61">
        <v>0</v>
      </c>
      <c r="AR182" s="61">
        <v>0</v>
      </c>
      <c r="AS182" s="61">
        <v>0</v>
      </c>
      <c r="AT182" s="64">
        <v>0</v>
      </c>
      <c r="AU182" s="64">
        <v>0</v>
      </c>
      <c r="AV182" s="64">
        <v>3500</v>
      </c>
      <c r="AW182" s="64">
        <v>3500</v>
      </c>
      <c r="AY182" s="89">
        <f>+AV182+AT182+AR182+AP182+AN182+AL182+AJ182+AH182+AF182+AD182+AB182+Z182</f>
        <v>3500</v>
      </c>
      <c r="AZ182" s="89">
        <f>+AW182+AU182+AS182+AQ182+AO182+AM182+AK182+AI182+AG182+AE182+AC182+AA182</f>
        <v>3500</v>
      </c>
      <c r="BA182" s="89">
        <f t="shared" si="2"/>
        <v>0</v>
      </c>
      <c r="BB182" s="89">
        <f>+AY182-T182</f>
        <v>0</v>
      </c>
    </row>
    <row r="183" spans="1:54" s="21" customFormat="1" ht="72" x14ac:dyDescent="0.3">
      <c r="A183" s="3" t="s">
        <v>33</v>
      </c>
      <c r="B183" s="3" t="s">
        <v>554</v>
      </c>
      <c r="C183" s="3" t="s">
        <v>451</v>
      </c>
      <c r="D183" s="3" t="s">
        <v>450</v>
      </c>
      <c r="E183" s="3" t="s">
        <v>460</v>
      </c>
      <c r="F183" s="18">
        <v>0.8</v>
      </c>
      <c r="G183" s="3" t="s">
        <v>164</v>
      </c>
      <c r="H183" s="3" t="s">
        <v>165</v>
      </c>
      <c r="I183" s="3" t="s">
        <v>166</v>
      </c>
      <c r="J183" s="6" t="s">
        <v>172</v>
      </c>
      <c r="K183" s="22" t="s">
        <v>62</v>
      </c>
      <c r="L183" s="23" t="s">
        <v>88</v>
      </c>
      <c r="M183" s="22" t="s">
        <v>89</v>
      </c>
      <c r="N183" s="22" t="s">
        <v>90</v>
      </c>
      <c r="O183" s="22" t="s">
        <v>62</v>
      </c>
      <c r="P183" s="22" t="s">
        <v>179</v>
      </c>
      <c r="Q183" s="7" t="s">
        <v>157</v>
      </c>
      <c r="R183" s="5"/>
      <c r="S183" s="5">
        <v>530406</v>
      </c>
      <c r="T183" s="61">
        <v>500</v>
      </c>
      <c r="U183" s="61"/>
      <c r="V183" s="61"/>
      <c r="W183" s="61"/>
      <c r="X183" s="61"/>
      <c r="Y183" s="61"/>
      <c r="Z183" s="61">
        <v>0</v>
      </c>
      <c r="AA183" s="61">
        <v>0</v>
      </c>
      <c r="AB183" s="61">
        <v>0</v>
      </c>
      <c r="AC183" s="61">
        <v>0</v>
      </c>
      <c r="AD183" s="61">
        <v>0</v>
      </c>
      <c r="AE183" s="61">
        <v>0</v>
      </c>
      <c r="AF183" s="61">
        <v>0</v>
      </c>
      <c r="AG183" s="61">
        <v>0</v>
      </c>
      <c r="AH183" s="61">
        <v>0</v>
      </c>
      <c r="AI183" s="61">
        <v>0</v>
      </c>
      <c r="AJ183" s="61">
        <v>0</v>
      </c>
      <c r="AK183" s="61">
        <v>0</v>
      </c>
      <c r="AL183" s="61">
        <v>0</v>
      </c>
      <c r="AM183" s="61">
        <v>0</v>
      </c>
      <c r="AN183" s="61">
        <v>0</v>
      </c>
      <c r="AO183" s="61">
        <v>0</v>
      </c>
      <c r="AP183" s="61">
        <v>0</v>
      </c>
      <c r="AQ183" s="61">
        <v>0</v>
      </c>
      <c r="AR183" s="61">
        <v>0</v>
      </c>
      <c r="AS183" s="61">
        <v>0</v>
      </c>
      <c r="AT183" s="64">
        <v>0</v>
      </c>
      <c r="AU183" s="64">
        <v>0</v>
      </c>
      <c r="AV183" s="64">
        <v>500</v>
      </c>
      <c r="AW183" s="64">
        <v>500</v>
      </c>
      <c r="AY183" s="89">
        <f>+AV183+AT183+AR183+AP183+AN183+AL183+AJ183+AH183+AF183+AD183+AB183+Z183</f>
        <v>500</v>
      </c>
      <c r="AZ183" s="89">
        <f>+AW183+AU183+AS183+AQ183+AO183+AM183+AK183+AI183+AG183+AE183+AC183+AA183</f>
        <v>500</v>
      </c>
      <c r="BA183" s="89">
        <f t="shared" si="2"/>
        <v>0</v>
      </c>
      <c r="BB183" s="89">
        <f>+AY183-T183</f>
        <v>0</v>
      </c>
    </row>
    <row r="184" spans="1:54" s="21" customFormat="1" ht="72" x14ac:dyDescent="0.3">
      <c r="A184" s="3" t="s">
        <v>33</v>
      </c>
      <c r="B184" s="3" t="s">
        <v>554</v>
      </c>
      <c r="C184" s="3" t="s">
        <v>451</v>
      </c>
      <c r="D184" s="3" t="s">
        <v>450</v>
      </c>
      <c r="E184" s="3" t="s">
        <v>460</v>
      </c>
      <c r="F184" s="18">
        <v>0.8</v>
      </c>
      <c r="G184" s="3" t="s">
        <v>164</v>
      </c>
      <c r="H184" s="3" t="s">
        <v>165</v>
      </c>
      <c r="I184" s="3" t="s">
        <v>166</v>
      </c>
      <c r="J184" s="6" t="s">
        <v>172</v>
      </c>
      <c r="K184" s="22" t="s">
        <v>62</v>
      </c>
      <c r="L184" s="23" t="s">
        <v>88</v>
      </c>
      <c r="M184" s="22" t="s">
        <v>89</v>
      </c>
      <c r="N184" s="22" t="s">
        <v>90</v>
      </c>
      <c r="O184" s="22" t="s">
        <v>62</v>
      </c>
      <c r="P184" s="22" t="s">
        <v>179</v>
      </c>
      <c r="Q184" s="7" t="s">
        <v>157</v>
      </c>
      <c r="R184" s="5"/>
      <c r="S184" s="5">
        <v>530502</v>
      </c>
      <c r="T184" s="61">
        <v>200</v>
      </c>
      <c r="U184" s="61"/>
      <c r="V184" s="61"/>
      <c r="W184" s="61"/>
      <c r="X184" s="61"/>
      <c r="Y184" s="61"/>
      <c r="Z184" s="61">
        <v>0</v>
      </c>
      <c r="AA184" s="61">
        <v>0</v>
      </c>
      <c r="AB184" s="61">
        <v>0</v>
      </c>
      <c r="AC184" s="61">
        <v>0</v>
      </c>
      <c r="AD184" s="61">
        <v>0</v>
      </c>
      <c r="AE184" s="61">
        <v>0</v>
      </c>
      <c r="AF184" s="61">
        <v>0</v>
      </c>
      <c r="AG184" s="61">
        <v>0</v>
      </c>
      <c r="AH184" s="61">
        <v>0</v>
      </c>
      <c r="AI184" s="61">
        <v>0</v>
      </c>
      <c r="AJ184" s="61">
        <v>0</v>
      </c>
      <c r="AK184" s="61">
        <v>0</v>
      </c>
      <c r="AL184" s="61">
        <v>0</v>
      </c>
      <c r="AM184" s="61">
        <v>0</v>
      </c>
      <c r="AN184" s="61">
        <v>0</v>
      </c>
      <c r="AO184" s="61">
        <v>0</v>
      </c>
      <c r="AP184" s="61">
        <v>0</v>
      </c>
      <c r="AQ184" s="61">
        <v>0</v>
      </c>
      <c r="AR184" s="61">
        <v>0</v>
      </c>
      <c r="AS184" s="61">
        <v>0</v>
      </c>
      <c r="AT184" s="64">
        <v>0</v>
      </c>
      <c r="AU184" s="64">
        <v>0</v>
      </c>
      <c r="AV184" s="64">
        <v>200</v>
      </c>
      <c r="AW184" s="64">
        <v>200</v>
      </c>
      <c r="AY184" s="89">
        <f>+AV184+AT184+AR184+AP184+AN184+AL184+AJ184+AH184+AF184+AD184+AB184+Z184</f>
        <v>200</v>
      </c>
      <c r="AZ184" s="89">
        <f>+AW184+AU184+AS184+AQ184+AO184+AM184+AK184+AI184+AG184+AE184+AC184+AA184</f>
        <v>200</v>
      </c>
      <c r="BA184" s="89">
        <f t="shared" si="2"/>
        <v>0</v>
      </c>
      <c r="BB184" s="89">
        <f>+AY184-T184</f>
        <v>0</v>
      </c>
    </row>
    <row r="185" spans="1:54" s="21" customFormat="1" ht="72" x14ac:dyDescent="0.3">
      <c r="A185" s="3" t="s">
        <v>33</v>
      </c>
      <c r="B185" s="3" t="s">
        <v>554</v>
      </c>
      <c r="C185" s="3" t="s">
        <v>451</v>
      </c>
      <c r="D185" s="3" t="s">
        <v>450</v>
      </c>
      <c r="E185" s="3" t="s">
        <v>460</v>
      </c>
      <c r="F185" s="18">
        <v>0.8</v>
      </c>
      <c r="G185" s="3" t="s">
        <v>164</v>
      </c>
      <c r="H185" s="3" t="s">
        <v>165</v>
      </c>
      <c r="I185" s="3" t="s">
        <v>166</v>
      </c>
      <c r="J185" s="6" t="s">
        <v>172</v>
      </c>
      <c r="K185" s="22" t="s">
        <v>62</v>
      </c>
      <c r="L185" s="23" t="s">
        <v>88</v>
      </c>
      <c r="M185" s="22" t="s">
        <v>89</v>
      </c>
      <c r="N185" s="22" t="s">
        <v>90</v>
      </c>
      <c r="O185" s="22" t="s">
        <v>62</v>
      </c>
      <c r="P185" s="22" t="s">
        <v>179</v>
      </c>
      <c r="Q185" s="7" t="s">
        <v>157</v>
      </c>
      <c r="R185" s="5"/>
      <c r="S185" s="5">
        <v>530702</v>
      </c>
      <c r="T185" s="61">
        <v>1000</v>
      </c>
      <c r="U185" s="61"/>
      <c r="V185" s="61"/>
      <c r="W185" s="61"/>
      <c r="X185" s="61"/>
      <c r="Y185" s="61"/>
      <c r="Z185" s="61">
        <v>0</v>
      </c>
      <c r="AA185" s="61">
        <v>0</v>
      </c>
      <c r="AB185" s="61">
        <v>0</v>
      </c>
      <c r="AC185" s="61">
        <v>0</v>
      </c>
      <c r="AD185" s="61">
        <v>0</v>
      </c>
      <c r="AE185" s="61">
        <v>0</v>
      </c>
      <c r="AF185" s="61">
        <v>0</v>
      </c>
      <c r="AG185" s="61">
        <v>0</v>
      </c>
      <c r="AH185" s="61">
        <v>0</v>
      </c>
      <c r="AI185" s="61">
        <v>0</v>
      </c>
      <c r="AJ185" s="61">
        <v>0</v>
      </c>
      <c r="AK185" s="61">
        <v>0</v>
      </c>
      <c r="AL185" s="61">
        <v>0</v>
      </c>
      <c r="AM185" s="61">
        <v>0</v>
      </c>
      <c r="AN185" s="61">
        <v>0</v>
      </c>
      <c r="AO185" s="61">
        <v>0</v>
      </c>
      <c r="AP185" s="61">
        <v>0</v>
      </c>
      <c r="AQ185" s="61">
        <v>0</v>
      </c>
      <c r="AR185" s="61">
        <v>0</v>
      </c>
      <c r="AS185" s="61">
        <v>0</v>
      </c>
      <c r="AT185" s="64">
        <v>0</v>
      </c>
      <c r="AU185" s="64">
        <v>0</v>
      </c>
      <c r="AV185" s="64">
        <v>1000</v>
      </c>
      <c r="AW185" s="64">
        <v>1000</v>
      </c>
      <c r="AY185" s="89">
        <f>+AV185+AT185+AR185+AP185+AN185+AL185+AJ185+AH185+AF185+AD185+AB185+Z185</f>
        <v>1000</v>
      </c>
      <c r="AZ185" s="89">
        <f>+AW185+AU185+AS185+AQ185+AO185+AM185+AK185+AI185+AG185+AE185+AC185+AA185</f>
        <v>1000</v>
      </c>
      <c r="BA185" s="89">
        <f t="shared" si="2"/>
        <v>0</v>
      </c>
      <c r="BB185" s="89">
        <f>+AY185-T185</f>
        <v>0</v>
      </c>
    </row>
    <row r="186" spans="1:54" s="21" customFormat="1" ht="72" x14ac:dyDescent="0.3">
      <c r="A186" s="3" t="s">
        <v>33</v>
      </c>
      <c r="B186" s="3" t="s">
        <v>554</v>
      </c>
      <c r="C186" s="3" t="s">
        <v>451</v>
      </c>
      <c r="D186" s="3" t="s">
        <v>450</v>
      </c>
      <c r="E186" s="3" t="s">
        <v>460</v>
      </c>
      <c r="F186" s="18">
        <v>0.8</v>
      </c>
      <c r="G186" s="3" t="s">
        <v>164</v>
      </c>
      <c r="H186" s="3" t="s">
        <v>165</v>
      </c>
      <c r="I186" s="3" t="s">
        <v>166</v>
      </c>
      <c r="J186" s="6" t="s">
        <v>172</v>
      </c>
      <c r="K186" s="22" t="s">
        <v>62</v>
      </c>
      <c r="L186" s="23" t="s">
        <v>88</v>
      </c>
      <c r="M186" s="22" t="s">
        <v>89</v>
      </c>
      <c r="N186" s="22" t="s">
        <v>90</v>
      </c>
      <c r="O186" s="22" t="s">
        <v>62</v>
      </c>
      <c r="P186" s="22" t="s">
        <v>179</v>
      </c>
      <c r="Q186" s="7" t="s">
        <v>157</v>
      </c>
      <c r="R186" s="5"/>
      <c r="S186" s="5">
        <v>530704</v>
      </c>
      <c r="T186" s="61">
        <v>2500</v>
      </c>
      <c r="U186" s="61"/>
      <c r="V186" s="61"/>
      <c r="W186" s="61"/>
      <c r="X186" s="61"/>
      <c r="Y186" s="61"/>
      <c r="Z186" s="61">
        <v>0</v>
      </c>
      <c r="AA186" s="61">
        <v>0</v>
      </c>
      <c r="AB186" s="61">
        <v>0</v>
      </c>
      <c r="AC186" s="61">
        <v>0</v>
      </c>
      <c r="AD186" s="61">
        <v>0</v>
      </c>
      <c r="AE186" s="61">
        <v>0</v>
      </c>
      <c r="AF186" s="61">
        <v>0</v>
      </c>
      <c r="AG186" s="61">
        <v>0</v>
      </c>
      <c r="AH186" s="61">
        <v>0</v>
      </c>
      <c r="AI186" s="61">
        <v>0</v>
      </c>
      <c r="AJ186" s="61">
        <v>0</v>
      </c>
      <c r="AK186" s="61">
        <v>0</v>
      </c>
      <c r="AL186" s="61">
        <v>0</v>
      </c>
      <c r="AM186" s="61">
        <v>0</v>
      </c>
      <c r="AN186" s="61">
        <v>0</v>
      </c>
      <c r="AO186" s="61">
        <v>0</v>
      </c>
      <c r="AP186" s="61">
        <v>0</v>
      </c>
      <c r="AQ186" s="61">
        <v>0</v>
      </c>
      <c r="AR186" s="61">
        <v>0</v>
      </c>
      <c r="AS186" s="61">
        <v>0</v>
      </c>
      <c r="AT186" s="64">
        <v>0</v>
      </c>
      <c r="AU186" s="64">
        <v>0</v>
      </c>
      <c r="AV186" s="64">
        <v>2500</v>
      </c>
      <c r="AW186" s="64">
        <v>2500</v>
      </c>
      <c r="AY186" s="89">
        <f>+AV186+AT186+AR186+AP186+AN186+AL186+AJ186+AH186+AF186+AD186+AB186+Z186</f>
        <v>2500</v>
      </c>
      <c r="AZ186" s="89">
        <f>+AW186+AU186+AS186+AQ186+AO186+AM186+AK186+AI186+AG186+AE186+AC186+AA186</f>
        <v>2500</v>
      </c>
      <c r="BA186" s="89">
        <f t="shared" si="2"/>
        <v>0</v>
      </c>
      <c r="BB186" s="89">
        <f>+AY186-T186</f>
        <v>0</v>
      </c>
    </row>
    <row r="187" spans="1:54" s="21" customFormat="1" ht="72" x14ac:dyDescent="0.3">
      <c r="A187" s="3" t="s">
        <v>33</v>
      </c>
      <c r="B187" s="3" t="s">
        <v>554</v>
      </c>
      <c r="C187" s="3" t="s">
        <v>451</v>
      </c>
      <c r="D187" s="3" t="s">
        <v>450</v>
      </c>
      <c r="E187" s="3" t="s">
        <v>460</v>
      </c>
      <c r="F187" s="18">
        <v>0.8</v>
      </c>
      <c r="G187" s="3" t="s">
        <v>164</v>
      </c>
      <c r="H187" s="3" t="s">
        <v>165</v>
      </c>
      <c r="I187" s="3" t="s">
        <v>166</v>
      </c>
      <c r="J187" s="6" t="s">
        <v>172</v>
      </c>
      <c r="K187" s="22" t="s">
        <v>62</v>
      </c>
      <c r="L187" s="23" t="s">
        <v>88</v>
      </c>
      <c r="M187" s="22" t="s">
        <v>89</v>
      </c>
      <c r="N187" s="22" t="s">
        <v>90</v>
      </c>
      <c r="O187" s="22" t="s">
        <v>62</v>
      </c>
      <c r="P187" s="22" t="s">
        <v>179</v>
      </c>
      <c r="Q187" s="7" t="s">
        <v>157</v>
      </c>
      <c r="R187" s="5"/>
      <c r="S187" s="5">
        <v>530801</v>
      </c>
      <c r="T187" s="61">
        <v>4500</v>
      </c>
      <c r="U187" s="61"/>
      <c r="V187" s="61"/>
      <c r="W187" s="61"/>
      <c r="X187" s="61"/>
      <c r="Y187" s="61"/>
      <c r="Z187" s="61">
        <v>0</v>
      </c>
      <c r="AA187" s="61">
        <v>0</v>
      </c>
      <c r="AB187" s="61">
        <v>0</v>
      </c>
      <c r="AC187" s="61">
        <v>0</v>
      </c>
      <c r="AD187" s="61">
        <v>0</v>
      </c>
      <c r="AE187" s="61">
        <v>0</v>
      </c>
      <c r="AF187" s="61">
        <v>0</v>
      </c>
      <c r="AG187" s="61">
        <v>0</v>
      </c>
      <c r="AH187" s="61">
        <v>0</v>
      </c>
      <c r="AI187" s="61">
        <v>0</v>
      </c>
      <c r="AJ187" s="61">
        <v>0</v>
      </c>
      <c r="AK187" s="61">
        <v>0</v>
      </c>
      <c r="AL187" s="61">
        <v>0</v>
      </c>
      <c r="AM187" s="61">
        <v>0</v>
      </c>
      <c r="AN187" s="61">
        <v>0</v>
      </c>
      <c r="AO187" s="61">
        <v>0</v>
      </c>
      <c r="AP187" s="61">
        <v>0</v>
      </c>
      <c r="AQ187" s="61">
        <v>0</v>
      </c>
      <c r="AR187" s="61">
        <v>0</v>
      </c>
      <c r="AS187" s="61">
        <v>0</v>
      </c>
      <c r="AT187" s="64">
        <v>0</v>
      </c>
      <c r="AU187" s="64">
        <v>0</v>
      </c>
      <c r="AV187" s="64">
        <v>4500</v>
      </c>
      <c r="AW187" s="64">
        <v>4500</v>
      </c>
      <c r="AY187" s="89">
        <f>+AV187+AT187+AR187+AP187+AN187+AL187+AJ187+AH187+AF187+AD187+AB187+Z187</f>
        <v>4500</v>
      </c>
      <c r="AZ187" s="89">
        <f>+AW187+AU187+AS187+AQ187+AO187+AM187+AK187+AI187+AG187+AE187+AC187+AA187</f>
        <v>4500</v>
      </c>
      <c r="BA187" s="89">
        <f t="shared" si="2"/>
        <v>0</v>
      </c>
      <c r="BB187" s="89">
        <f>+AY187-T187</f>
        <v>0</v>
      </c>
    </row>
    <row r="188" spans="1:54" s="21" customFormat="1" ht="72" x14ac:dyDescent="0.3">
      <c r="A188" s="3" t="s">
        <v>33</v>
      </c>
      <c r="B188" s="3" t="s">
        <v>554</v>
      </c>
      <c r="C188" s="3" t="s">
        <v>451</v>
      </c>
      <c r="D188" s="3" t="s">
        <v>450</v>
      </c>
      <c r="E188" s="3" t="s">
        <v>460</v>
      </c>
      <c r="F188" s="18">
        <v>0.8</v>
      </c>
      <c r="G188" s="3" t="s">
        <v>164</v>
      </c>
      <c r="H188" s="3" t="s">
        <v>165</v>
      </c>
      <c r="I188" s="3" t="s">
        <v>166</v>
      </c>
      <c r="J188" s="6" t="s">
        <v>172</v>
      </c>
      <c r="K188" s="22" t="s">
        <v>62</v>
      </c>
      <c r="L188" s="23" t="s">
        <v>88</v>
      </c>
      <c r="M188" s="22" t="s">
        <v>89</v>
      </c>
      <c r="N188" s="22" t="s">
        <v>90</v>
      </c>
      <c r="O188" s="22" t="s">
        <v>62</v>
      </c>
      <c r="P188" s="22" t="s">
        <v>179</v>
      </c>
      <c r="Q188" s="7" t="s">
        <v>157</v>
      </c>
      <c r="R188" s="5"/>
      <c r="S188" s="5">
        <v>530802</v>
      </c>
      <c r="T188" s="61">
        <v>100</v>
      </c>
      <c r="U188" s="61"/>
      <c r="V188" s="61"/>
      <c r="W188" s="61"/>
      <c r="X188" s="61"/>
      <c r="Y188" s="61"/>
      <c r="Z188" s="61">
        <v>0</v>
      </c>
      <c r="AA188" s="61">
        <v>0</v>
      </c>
      <c r="AB188" s="61">
        <v>0</v>
      </c>
      <c r="AC188" s="61">
        <v>0</v>
      </c>
      <c r="AD188" s="61">
        <v>0</v>
      </c>
      <c r="AE188" s="61">
        <v>0</v>
      </c>
      <c r="AF188" s="61">
        <v>0</v>
      </c>
      <c r="AG188" s="61">
        <v>0</v>
      </c>
      <c r="AH188" s="61">
        <v>0</v>
      </c>
      <c r="AI188" s="61">
        <v>0</v>
      </c>
      <c r="AJ188" s="61">
        <v>0</v>
      </c>
      <c r="AK188" s="61">
        <v>0</v>
      </c>
      <c r="AL188" s="61">
        <v>0</v>
      </c>
      <c r="AM188" s="61">
        <v>0</v>
      </c>
      <c r="AN188" s="61">
        <v>0</v>
      </c>
      <c r="AO188" s="61">
        <v>0</v>
      </c>
      <c r="AP188" s="61">
        <v>0</v>
      </c>
      <c r="AQ188" s="61">
        <v>0</v>
      </c>
      <c r="AR188" s="61">
        <v>0</v>
      </c>
      <c r="AS188" s="61">
        <v>0</v>
      </c>
      <c r="AT188" s="64">
        <v>0</v>
      </c>
      <c r="AU188" s="64">
        <v>0</v>
      </c>
      <c r="AV188" s="64">
        <v>100</v>
      </c>
      <c r="AW188" s="64">
        <v>100</v>
      </c>
      <c r="AY188" s="89">
        <f>+AV188+AT188+AR188+AP188+AN188+AL188+AJ188+AH188+AF188+AD188+AB188+Z188</f>
        <v>100</v>
      </c>
      <c r="AZ188" s="89">
        <f>+AW188+AU188+AS188+AQ188+AO188+AM188+AK188+AI188+AG188+AE188+AC188+AA188</f>
        <v>100</v>
      </c>
      <c r="BA188" s="89">
        <f t="shared" si="2"/>
        <v>0</v>
      </c>
      <c r="BB188" s="89">
        <f>+AY188-T188</f>
        <v>0</v>
      </c>
    </row>
    <row r="189" spans="1:54" s="21" customFormat="1" ht="72" x14ac:dyDescent="0.3">
      <c r="A189" s="3" t="s">
        <v>33</v>
      </c>
      <c r="B189" s="3" t="s">
        <v>554</v>
      </c>
      <c r="C189" s="3" t="s">
        <v>451</v>
      </c>
      <c r="D189" s="3" t="s">
        <v>450</v>
      </c>
      <c r="E189" s="3" t="s">
        <v>460</v>
      </c>
      <c r="F189" s="18">
        <v>0.8</v>
      </c>
      <c r="G189" s="3" t="s">
        <v>164</v>
      </c>
      <c r="H189" s="3" t="s">
        <v>165</v>
      </c>
      <c r="I189" s="3" t="s">
        <v>166</v>
      </c>
      <c r="J189" s="6" t="s">
        <v>172</v>
      </c>
      <c r="K189" s="22" t="s">
        <v>62</v>
      </c>
      <c r="L189" s="23" t="s">
        <v>88</v>
      </c>
      <c r="M189" s="22" t="s">
        <v>89</v>
      </c>
      <c r="N189" s="22" t="s">
        <v>90</v>
      </c>
      <c r="O189" s="22" t="s">
        <v>62</v>
      </c>
      <c r="P189" s="22" t="s">
        <v>179</v>
      </c>
      <c r="Q189" s="7" t="s">
        <v>157</v>
      </c>
      <c r="R189" s="5"/>
      <c r="S189" s="5">
        <v>530803</v>
      </c>
      <c r="T189" s="61">
        <v>150</v>
      </c>
      <c r="U189" s="61"/>
      <c r="V189" s="61"/>
      <c r="W189" s="61"/>
      <c r="X189" s="61"/>
      <c r="Y189" s="61"/>
      <c r="Z189" s="61">
        <v>0</v>
      </c>
      <c r="AA189" s="61">
        <v>0</v>
      </c>
      <c r="AB189" s="61">
        <v>0</v>
      </c>
      <c r="AC189" s="61">
        <v>0</v>
      </c>
      <c r="AD189" s="61">
        <v>0</v>
      </c>
      <c r="AE189" s="61">
        <v>0</v>
      </c>
      <c r="AF189" s="61">
        <v>0</v>
      </c>
      <c r="AG189" s="61">
        <v>0</v>
      </c>
      <c r="AH189" s="61">
        <v>0</v>
      </c>
      <c r="AI189" s="61">
        <v>0</v>
      </c>
      <c r="AJ189" s="61">
        <v>0</v>
      </c>
      <c r="AK189" s="61">
        <v>0</v>
      </c>
      <c r="AL189" s="61">
        <v>0</v>
      </c>
      <c r="AM189" s="61">
        <v>0</v>
      </c>
      <c r="AN189" s="61">
        <v>0</v>
      </c>
      <c r="AO189" s="61">
        <v>0</v>
      </c>
      <c r="AP189" s="61">
        <v>0</v>
      </c>
      <c r="AQ189" s="61">
        <v>0</v>
      </c>
      <c r="AR189" s="61">
        <v>0</v>
      </c>
      <c r="AS189" s="61">
        <v>0</v>
      </c>
      <c r="AT189" s="64">
        <v>0</v>
      </c>
      <c r="AU189" s="64">
        <v>0</v>
      </c>
      <c r="AV189" s="64">
        <v>150</v>
      </c>
      <c r="AW189" s="64">
        <v>150</v>
      </c>
      <c r="AY189" s="89">
        <f>+AV189+AT189+AR189+AP189+AN189+AL189+AJ189+AH189+AF189+AD189+AB189+Z189</f>
        <v>150</v>
      </c>
      <c r="AZ189" s="89">
        <f>+AW189+AU189+AS189+AQ189+AO189+AM189+AK189+AI189+AG189+AE189+AC189+AA189</f>
        <v>150</v>
      </c>
      <c r="BA189" s="89">
        <f t="shared" si="2"/>
        <v>0</v>
      </c>
      <c r="BB189" s="89">
        <f>+AY189-T189</f>
        <v>0</v>
      </c>
    </row>
    <row r="190" spans="1:54" s="21" customFormat="1" ht="72" x14ac:dyDescent="0.3">
      <c r="A190" s="3" t="s">
        <v>33</v>
      </c>
      <c r="B190" s="3" t="s">
        <v>554</v>
      </c>
      <c r="C190" s="3" t="s">
        <v>451</v>
      </c>
      <c r="D190" s="3" t="s">
        <v>450</v>
      </c>
      <c r="E190" s="3" t="s">
        <v>460</v>
      </c>
      <c r="F190" s="18">
        <v>0.8</v>
      </c>
      <c r="G190" s="3" t="s">
        <v>164</v>
      </c>
      <c r="H190" s="3" t="s">
        <v>165</v>
      </c>
      <c r="I190" s="3" t="s">
        <v>166</v>
      </c>
      <c r="J190" s="6" t="s">
        <v>172</v>
      </c>
      <c r="K190" s="22" t="s">
        <v>62</v>
      </c>
      <c r="L190" s="23" t="s">
        <v>88</v>
      </c>
      <c r="M190" s="22" t="s">
        <v>89</v>
      </c>
      <c r="N190" s="22" t="s">
        <v>90</v>
      </c>
      <c r="O190" s="22" t="s">
        <v>62</v>
      </c>
      <c r="P190" s="22" t="s">
        <v>179</v>
      </c>
      <c r="Q190" s="7" t="s">
        <v>157</v>
      </c>
      <c r="R190" s="5"/>
      <c r="S190" s="5">
        <v>530804</v>
      </c>
      <c r="T190" s="61">
        <v>3000</v>
      </c>
      <c r="U190" s="61"/>
      <c r="V190" s="61"/>
      <c r="W190" s="61"/>
      <c r="X190" s="61"/>
      <c r="Y190" s="61"/>
      <c r="Z190" s="61">
        <v>0</v>
      </c>
      <c r="AA190" s="61">
        <v>0</v>
      </c>
      <c r="AB190" s="61">
        <v>0</v>
      </c>
      <c r="AC190" s="61">
        <v>0</v>
      </c>
      <c r="AD190" s="61">
        <v>0</v>
      </c>
      <c r="AE190" s="61">
        <v>0</v>
      </c>
      <c r="AF190" s="61">
        <v>0</v>
      </c>
      <c r="AG190" s="61">
        <v>0</v>
      </c>
      <c r="AH190" s="61">
        <v>0</v>
      </c>
      <c r="AI190" s="61">
        <v>0</v>
      </c>
      <c r="AJ190" s="61">
        <v>0</v>
      </c>
      <c r="AK190" s="61">
        <v>0</v>
      </c>
      <c r="AL190" s="61">
        <v>0</v>
      </c>
      <c r="AM190" s="61">
        <v>0</v>
      </c>
      <c r="AN190" s="61">
        <v>0</v>
      </c>
      <c r="AO190" s="61">
        <v>0</v>
      </c>
      <c r="AP190" s="61">
        <v>0</v>
      </c>
      <c r="AQ190" s="61">
        <v>0</v>
      </c>
      <c r="AR190" s="61">
        <v>0</v>
      </c>
      <c r="AS190" s="61">
        <v>0</v>
      </c>
      <c r="AT190" s="64">
        <v>0</v>
      </c>
      <c r="AU190" s="64">
        <v>0</v>
      </c>
      <c r="AV190" s="64">
        <v>3000</v>
      </c>
      <c r="AW190" s="64">
        <v>3000</v>
      </c>
      <c r="AY190" s="89">
        <f>+AV190+AT190+AR190+AP190+AN190+AL190+AJ190+AH190+AF190+AD190+AB190+Z190</f>
        <v>3000</v>
      </c>
      <c r="AZ190" s="89">
        <f>+AW190+AU190+AS190+AQ190+AO190+AM190+AK190+AI190+AG190+AE190+AC190+AA190</f>
        <v>3000</v>
      </c>
      <c r="BA190" s="89">
        <f t="shared" si="2"/>
        <v>0</v>
      </c>
      <c r="BB190" s="89">
        <f>+AY190-T190</f>
        <v>0</v>
      </c>
    </row>
    <row r="191" spans="1:54" s="21" customFormat="1" ht="72" x14ac:dyDescent="0.3">
      <c r="A191" s="3" t="s">
        <v>33</v>
      </c>
      <c r="B191" s="3" t="s">
        <v>554</v>
      </c>
      <c r="C191" s="3" t="s">
        <v>451</v>
      </c>
      <c r="D191" s="3" t="s">
        <v>450</v>
      </c>
      <c r="E191" s="3" t="s">
        <v>460</v>
      </c>
      <c r="F191" s="18">
        <v>0.8</v>
      </c>
      <c r="G191" s="3" t="s">
        <v>164</v>
      </c>
      <c r="H191" s="3" t="s">
        <v>165</v>
      </c>
      <c r="I191" s="3" t="s">
        <v>166</v>
      </c>
      <c r="J191" s="6" t="s">
        <v>172</v>
      </c>
      <c r="K191" s="22" t="s">
        <v>62</v>
      </c>
      <c r="L191" s="23" t="s">
        <v>88</v>
      </c>
      <c r="M191" s="22" t="s">
        <v>89</v>
      </c>
      <c r="N191" s="22" t="s">
        <v>90</v>
      </c>
      <c r="O191" s="22" t="s">
        <v>62</v>
      </c>
      <c r="P191" s="22" t="s">
        <v>179</v>
      </c>
      <c r="Q191" s="7" t="s">
        <v>157</v>
      </c>
      <c r="R191" s="5"/>
      <c r="S191" s="5">
        <v>530805</v>
      </c>
      <c r="T191" s="61">
        <v>500</v>
      </c>
      <c r="U191" s="61"/>
      <c r="V191" s="61"/>
      <c r="W191" s="61"/>
      <c r="X191" s="61"/>
      <c r="Y191" s="61"/>
      <c r="Z191" s="61">
        <v>0</v>
      </c>
      <c r="AA191" s="61">
        <v>0</v>
      </c>
      <c r="AB191" s="61">
        <v>0</v>
      </c>
      <c r="AC191" s="61">
        <v>0</v>
      </c>
      <c r="AD191" s="61">
        <v>0</v>
      </c>
      <c r="AE191" s="61">
        <v>0</v>
      </c>
      <c r="AF191" s="61">
        <v>0</v>
      </c>
      <c r="AG191" s="61">
        <v>0</v>
      </c>
      <c r="AH191" s="61">
        <v>0</v>
      </c>
      <c r="AI191" s="61">
        <v>0</v>
      </c>
      <c r="AJ191" s="61">
        <v>0</v>
      </c>
      <c r="AK191" s="61">
        <v>0</v>
      </c>
      <c r="AL191" s="61">
        <v>0</v>
      </c>
      <c r="AM191" s="61">
        <v>0</v>
      </c>
      <c r="AN191" s="61">
        <v>0</v>
      </c>
      <c r="AO191" s="61">
        <v>0</v>
      </c>
      <c r="AP191" s="61">
        <v>0</v>
      </c>
      <c r="AQ191" s="61">
        <v>0</v>
      </c>
      <c r="AR191" s="61">
        <v>0</v>
      </c>
      <c r="AS191" s="61">
        <v>0</v>
      </c>
      <c r="AT191" s="64">
        <v>0</v>
      </c>
      <c r="AU191" s="64">
        <v>0</v>
      </c>
      <c r="AV191" s="64">
        <v>500</v>
      </c>
      <c r="AW191" s="64">
        <v>500</v>
      </c>
      <c r="AY191" s="89">
        <f>+AV191+AT191+AR191+AP191+AN191+AL191+AJ191+AH191+AF191+AD191+AB191+Z191</f>
        <v>500</v>
      </c>
      <c r="AZ191" s="89">
        <f>+AW191+AU191+AS191+AQ191+AO191+AM191+AK191+AI191+AG191+AE191+AC191+AA191</f>
        <v>500</v>
      </c>
      <c r="BA191" s="89">
        <f t="shared" si="2"/>
        <v>0</v>
      </c>
      <c r="BB191" s="89">
        <f>+AY191-T191</f>
        <v>0</v>
      </c>
    </row>
    <row r="192" spans="1:54" s="21" customFormat="1" ht="72" x14ac:dyDescent="0.3">
      <c r="A192" s="3" t="s">
        <v>33</v>
      </c>
      <c r="B192" s="3" t="s">
        <v>554</v>
      </c>
      <c r="C192" s="3" t="s">
        <v>451</v>
      </c>
      <c r="D192" s="3" t="s">
        <v>450</v>
      </c>
      <c r="E192" s="3" t="s">
        <v>460</v>
      </c>
      <c r="F192" s="18">
        <v>0.8</v>
      </c>
      <c r="G192" s="3" t="s">
        <v>164</v>
      </c>
      <c r="H192" s="3" t="s">
        <v>165</v>
      </c>
      <c r="I192" s="3" t="s">
        <v>166</v>
      </c>
      <c r="J192" s="6" t="s">
        <v>172</v>
      </c>
      <c r="K192" s="22" t="s">
        <v>62</v>
      </c>
      <c r="L192" s="23" t="s">
        <v>88</v>
      </c>
      <c r="M192" s="22" t="s">
        <v>89</v>
      </c>
      <c r="N192" s="22" t="s">
        <v>90</v>
      </c>
      <c r="O192" s="22" t="s">
        <v>62</v>
      </c>
      <c r="P192" s="22" t="s">
        <v>179</v>
      </c>
      <c r="Q192" s="7" t="s">
        <v>157</v>
      </c>
      <c r="R192" s="5"/>
      <c r="S192" s="5">
        <v>530810</v>
      </c>
      <c r="T192" s="61">
        <v>500</v>
      </c>
      <c r="U192" s="61"/>
      <c r="V192" s="61"/>
      <c r="W192" s="61"/>
      <c r="X192" s="61"/>
      <c r="Y192" s="61"/>
      <c r="Z192" s="61">
        <v>0</v>
      </c>
      <c r="AA192" s="61">
        <v>0</v>
      </c>
      <c r="AB192" s="61">
        <v>0</v>
      </c>
      <c r="AC192" s="61">
        <v>0</v>
      </c>
      <c r="AD192" s="61">
        <v>0</v>
      </c>
      <c r="AE192" s="61">
        <v>0</v>
      </c>
      <c r="AF192" s="61">
        <v>0</v>
      </c>
      <c r="AG192" s="61">
        <v>0</v>
      </c>
      <c r="AH192" s="61">
        <v>0</v>
      </c>
      <c r="AI192" s="61">
        <v>0</v>
      </c>
      <c r="AJ192" s="61">
        <v>0</v>
      </c>
      <c r="AK192" s="61">
        <v>0</v>
      </c>
      <c r="AL192" s="61">
        <v>0</v>
      </c>
      <c r="AM192" s="61">
        <v>0</v>
      </c>
      <c r="AN192" s="61">
        <v>0</v>
      </c>
      <c r="AO192" s="61">
        <v>0</v>
      </c>
      <c r="AP192" s="61">
        <v>0</v>
      </c>
      <c r="AQ192" s="61">
        <v>0</v>
      </c>
      <c r="AR192" s="61">
        <v>0</v>
      </c>
      <c r="AS192" s="61">
        <v>0</v>
      </c>
      <c r="AT192" s="64">
        <v>0</v>
      </c>
      <c r="AU192" s="64">
        <v>0</v>
      </c>
      <c r="AV192" s="64">
        <v>500</v>
      </c>
      <c r="AW192" s="64">
        <v>500</v>
      </c>
      <c r="AY192" s="89">
        <f>+AV192+AT192+AR192+AP192+AN192+AL192+AJ192+AH192+AF192+AD192+AB192+Z192</f>
        <v>500</v>
      </c>
      <c r="AZ192" s="89">
        <f>+AW192+AU192+AS192+AQ192+AO192+AM192+AK192+AI192+AG192+AE192+AC192+AA192</f>
        <v>500</v>
      </c>
      <c r="BA192" s="89">
        <f t="shared" si="2"/>
        <v>0</v>
      </c>
      <c r="BB192" s="89">
        <f>+AY192-T192</f>
        <v>0</v>
      </c>
    </row>
    <row r="193" spans="1:54" s="21" customFormat="1" ht="72" x14ac:dyDescent="0.3">
      <c r="A193" s="3" t="s">
        <v>33</v>
      </c>
      <c r="B193" s="3" t="s">
        <v>554</v>
      </c>
      <c r="C193" s="3" t="s">
        <v>451</v>
      </c>
      <c r="D193" s="3" t="s">
        <v>450</v>
      </c>
      <c r="E193" s="3" t="s">
        <v>460</v>
      </c>
      <c r="F193" s="18">
        <v>0.8</v>
      </c>
      <c r="G193" s="3" t="s">
        <v>164</v>
      </c>
      <c r="H193" s="3" t="s">
        <v>165</v>
      </c>
      <c r="I193" s="3" t="s">
        <v>166</v>
      </c>
      <c r="J193" s="6" t="s">
        <v>172</v>
      </c>
      <c r="K193" s="22" t="s">
        <v>62</v>
      </c>
      <c r="L193" s="23" t="s">
        <v>88</v>
      </c>
      <c r="M193" s="22" t="s">
        <v>89</v>
      </c>
      <c r="N193" s="22" t="s">
        <v>90</v>
      </c>
      <c r="O193" s="22" t="s">
        <v>62</v>
      </c>
      <c r="P193" s="22" t="s">
        <v>179</v>
      </c>
      <c r="Q193" s="7" t="s">
        <v>157</v>
      </c>
      <c r="R193" s="5"/>
      <c r="S193" s="5">
        <v>530811</v>
      </c>
      <c r="T193" s="61">
        <v>11000</v>
      </c>
      <c r="U193" s="61"/>
      <c r="V193" s="61"/>
      <c r="W193" s="61"/>
      <c r="X193" s="61"/>
      <c r="Y193" s="61"/>
      <c r="Z193" s="61">
        <v>0</v>
      </c>
      <c r="AA193" s="61">
        <v>0</v>
      </c>
      <c r="AB193" s="61">
        <v>0</v>
      </c>
      <c r="AC193" s="61">
        <v>0</v>
      </c>
      <c r="AD193" s="61">
        <v>0</v>
      </c>
      <c r="AE193" s="61">
        <v>0</v>
      </c>
      <c r="AF193" s="61">
        <v>0</v>
      </c>
      <c r="AG193" s="61">
        <v>0</v>
      </c>
      <c r="AH193" s="61">
        <v>0</v>
      </c>
      <c r="AI193" s="61">
        <v>0</v>
      </c>
      <c r="AJ193" s="61">
        <v>0</v>
      </c>
      <c r="AK193" s="61">
        <v>0</v>
      </c>
      <c r="AL193" s="61">
        <v>0</v>
      </c>
      <c r="AM193" s="61">
        <v>0</v>
      </c>
      <c r="AN193" s="61">
        <v>0</v>
      </c>
      <c r="AO193" s="61">
        <v>0</v>
      </c>
      <c r="AP193" s="61">
        <v>0</v>
      </c>
      <c r="AQ193" s="61">
        <v>0</v>
      </c>
      <c r="AR193" s="61">
        <v>0</v>
      </c>
      <c r="AS193" s="61">
        <v>0</v>
      </c>
      <c r="AT193" s="64">
        <v>0</v>
      </c>
      <c r="AU193" s="64">
        <v>0</v>
      </c>
      <c r="AV193" s="64">
        <v>11000</v>
      </c>
      <c r="AW193" s="64">
        <v>11000</v>
      </c>
      <c r="AY193" s="89">
        <f>+AV193+AT193+AR193+AP193+AN193+AL193+AJ193+AH193+AF193+AD193+AB193+Z193</f>
        <v>11000</v>
      </c>
      <c r="AZ193" s="89">
        <f>+AW193+AU193+AS193+AQ193+AO193+AM193+AK193+AI193+AG193+AE193+AC193+AA193</f>
        <v>11000</v>
      </c>
      <c r="BA193" s="89">
        <f t="shared" si="2"/>
        <v>0</v>
      </c>
      <c r="BB193" s="89">
        <f>+AY193-T193</f>
        <v>0</v>
      </c>
    </row>
    <row r="194" spans="1:54" s="21" customFormat="1" ht="72" x14ac:dyDescent="0.3">
      <c r="A194" s="3" t="s">
        <v>33</v>
      </c>
      <c r="B194" s="3" t="s">
        <v>554</v>
      </c>
      <c r="C194" s="3" t="s">
        <v>451</v>
      </c>
      <c r="D194" s="3" t="s">
        <v>450</v>
      </c>
      <c r="E194" s="3" t="s">
        <v>460</v>
      </c>
      <c r="F194" s="18">
        <v>0.8</v>
      </c>
      <c r="G194" s="3" t="s">
        <v>164</v>
      </c>
      <c r="H194" s="3" t="s">
        <v>165</v>
      </c>
      <c r="I194" s="3" t="s">
        <v>166</v>
      </c>
      <c r="J194" s="6" t="s">
        <v>172</v>
      </c>
      <c r="K194" s="22" t="s">
        <v>62</v>
      </c>
      <c r="L194" s="23" t="s">
        <v>88</v>
      </c>
      <c r="M194" s="22" t="s">
        <v>89</v>
      </c>
      <c r="N194" s="22" t="s">
        <v>90</v>
      </c>
      <c r="O194" s="22" t="s">
        <v>62</v>
      </c>
      <c r="P194" s="22" t="s">
        <v>179</v>
      </c>
      <c r="Q194" s="7" t="s">
        <v>157</v>
      </c>
      <c r="R194" s="5"/>
      <c r="S194" s="5">
        <v>530812</v>
      </c>
      <c r="T194" s="61">
        <v>3500</v>
      </c>
      <c r="U194" s="61"/>
      <c r="V194" s="61"/>
      <c r="W194" s="61"/>
      <c r="X194" s="61"/>
      <c r="Y194" s="61"/>
      <c r="Z194" s="61">
        <v>0</v>
      </c>
      <c r="AA194" s="61">
        <v>0</v>
      </c>
      <c r="AB194" s="61">
        <v>0</v>
      </c>
      <c r="AC194" s="61">
        <v>0</v>
      </c>
      <c r="AD194" s="61">
        <v>0</v>
      </c>
      <c r="AE194" s="61">
        <v>0</v>
      </c>
      <c r="AF194" s="61">
        <v>0</v>
      </c>
      <c r="AG194" s="61">
        <v>0</v>
      </c>
      <c r="AH194" s="61">
        <v>0</v>
      </c>
      <c r="AI194" s="61">
        <v>0</v>
      </c>
      <c r="AJ194" s="61">
        <v>0</v>
      </c>
      <c r="AK194" s="61">
        <v>0</v>
      </c>
      <c r="AL194" s="61">
        <v>0</v>
      </c>
      <c r="AM194" s="61">
        <v>0</v>
      </c>
      <c r="AN194" s="61">
        <v>0</v>
      </c>
      <c r="AO194" s="61">
        <v>0</v>
      </c>
      <c r="AP194" s="61">
        <v>0</v>
      </c>
      <c r="AQ194" s="61">
        <v>0</v>
      </c>
      <c r="AR194" s="61">
        <v>0</v>
      </c>
      <c r="AS194" s="61">
        <v>0</v>
      </c>
      <c r="AT194" s="64">
        <v>0</v>
      </c>
      <c r="AU194" s="64">
        <v>0</v>
      </c>
      <c r="AV194" s="64">
        <v>3500</v>
      </c>
      <c r="AW194" s="64">
        <v>3500</v>
      </c>
      <c r="AY194" s="89">
        <f>+AV194+AT194+AR194+AP194+AN194+AL194+AJ194+AH194+AF194+AD194+AB194+Z194</f>
        <v>3500</v>
      </c>
      <c r="AZ194" s="89">
        <f>+AW194+AU194+AS194+AQ194+AO194+AM194+AK194+AI194+AG194+AE194+AC194+AA194</f>
        <v>3500</v>
      </c>
      <c r="BA194" s="89">
        <f t="shared" si="2"/>
        <v>0</v>
      </c>
      <c r="BB194" s="89">
        <f>+AY194-T194</f>
        <v>0</v>
      </c>
    </row>
    <row r="195" spans="1:54" s="21" customFormat="1" ht="72" x14ac:dyDescent="0.3">
      <c r="A195" s="3" t="s">
        <v>33</v>
      </c>
      <c r="B195" s="3" t="s">
        <v>554</v>
      </c>
      <c r="C195" s="3" t="s">
        <v>451</v>
      </c>
      <c r="D195" s="3" t="s">
        <v>450</v>
      </c>
      <c r="E195" s="3" t="s">
        <v>460</v>
      </c>
      <c r="F195" s="18">
        <v>0.8</v>
      </c>
      <c r="G195" s="3" t="s">
        <v>164</v>
      </c>
      <c r="H195" s="3" t="s">
        <v>165</v>
      </c>
      <c r="I195" s="3" t="s">
        <v>166</v>
      </c>
      <c r="J195" s="6" t="s">
        <v>172</v>
      </c>
      <c r="K195" s="22" t="s">
        <v>62</v>
      </c>
      <c r="L195" s="23" t="s">
        <v>88</v>
      </c>
      <c r="M195" s="22" t="s">
        <v>89</v>
      </c>
      <c r="N195" s="22" t="s">
        <v>90</v>
      </c>
      <c r="O195" s="22" t="s">
        <v>62</v>
      </c>
      <c r="P195" s="22" t="s">
        <v>179</v>
      </c>
      <c r="Q195" s="7" t="s">
        <v>157</v>
      </c>
      <c r="R195" s="5"/>
      <c r="S195" s="5">
        <v>530813</v>
      </c>
      <c r="T195" s="61">
        <v>5500</v>
      </c>
      <c r="U195" s="61"/>
      <c r="V195" s="61"/>
      <c r="W195" s="61"/>
      <c r="X195" s="61"/>
      <c r="Y195" s="61"/>
      <c r="Z195" s="61">
        <v>0</v>
      </c>
      <c r="AA195" s="61">
        <v>0</v>
      </c>
      <c r="AB195" s="61">
        <v>0</v>
      </c>
      <c r="AC195" s="61">
        <v>0</v>
      </c>
      <c r="AD195" s="61">
        <v>0</v>
      </c>
      <c r="AE195" s="61">
        <v>0</v>
      </c>
      <c r="AF195" s="61">
        <v>0</v>
      </c>
      <c r="AG195" s="61">
        <v>0</v>
      </c>
      <c r="AH195" s="61">
        <v>0</v>
      </c>
      <c r="AI195" s="61">
        <v>0</v>
      </c>
      <c r="AJ195" s="61">
        <v>0</v>
      </c>
      <c r="AK195" s="61">
        <v>0</v>
      </c>
      <c r="AL195" s="61">
        <v>0</v>
      </c>
      <c r="AM195" s="61">
        <v>0</v>
      </c>
      <c r="AN195" s="61">
        <v>0</v>
      </c>
      <c r="AO195" s="61">
        <v>0</v>
      </c>
      <c r="AP195" s="61">
        <v>0</v>
      </c>
      <c r="AQ195" s="61">
        <v>0</v>
      </c>
      <c r="AR195" s="61">
        <v>0</v>
      </c>
      <c r="AS195" s="61">
        <v>0</v>
      </c>
      <c r="AT195" s="64">
        <v>0</v>
      </c>
      <c r="AU195" s="64">
        <v>0</v>
      </c>
      <c r="AV195" s="64">
        <v>5500</v>
      </c>
      <c r="AW195" s="64">
        <v>5500</v>
      </c>
      <c r="AY195" s="89">
        <f>+AV195+AT195+AR195+AP195+AN195+AL195+AJ195+AH195+AF195+AD195+AB195+Z195</f>
        <v>5500</v>
      </c>
      <c r="AZ195" s="89">
        <f>+AW195+AU195+AS195+AQ195+AO195+AM195+AK195+AI195+AG195+AE195+AC195+AA195</f>
        <v>5500</v>
      </c>
      <c r="BA195" s="89">
        <f t="shared" si="2"/>
        <v>0</v>
      </c>
      <c r="BB195" s="89">
        <f>+AY195-T195</f>
        <v>0</v>
      </c>
    </row>
    <row r="196" spans="1:54" s="21" customFormat="1" ht="72" x14ac:dyDescent="0.3">
      <c r="A196" s="3" t="s">
        <v>33</v>
      </c>
      <c r="B196" s="3" t="s">
        <v>554</v>
      </c>
      <c r="C196" s="3" t="s">
        <v>451</v>
      </c>
      <c r="D196" s="3" t="s">
        <v>450</v>
      </c>
      <c r="E196" s="3" t="s">
        <v>460</v>
      </c>
      <c r="F196" s="18">
        <v>0.8</v>
      </c>
      <c r="G196" s="3" t="s">
        <v>164</v>
      </c>
      <c r="H196" s="3" t="s">
        <v>165</v>
      </c>
      <c r="I196" s="3" t="s">
        <v>166</v>
      </c>
      <c r="J196" s="6" t="s">
        <v>172</v>
      </c>
      <c r="K196" s="22" t="s">
        <v>62</v>
      </c>
      <c r="L196" s="23" t="s">
        <v>88</v>
      </c>
      <c r="M196" s="22" t="s">
        <v>89</v>
      </c>
      <c r="N196" s="22" t="s">
        <v>90</v>
      </c>
      <c r="O196" s="22" t="s">
        <v>62</v>
      </c>
      <c r="P196" s="22" t="s">
        <v>179</v>
      </c>
      <c r="Q196" s="7" t="s">
        <v>157</v>
      </c>
      <c r="R196" s="5"/>
      <c r="S196" s="5">
        <v>530820</v>
      </c>
      <c r="T196" s="61">
        <v>100</v>
      </c>
      <c r="U196" s="61"/>
      <c r="V196" s="61"/>
      <c r="W196" s="61"/>
      <c r="X196" s="61"/>
      <c r="Y196" s="61"/>
      <c r="Z196" s="61">
        <v>0</v>
      </c>
      <c r="AA196" s="61">
        <v>0</v>
      </c>
      <c r="AB196" s="61">
        <v>0</v>
      </c>
      <c r="AC196" s="61">
        <v>0</v>
      </c>
      <c r="AD196" s="61">
        <v>0</v>
      </c>
      <c r="AE196" s="61">
        <v>0</v>
      </c>
      <c r="AF196" s="61">
        <v>0</v>
      </c>
      <c r="AG196" s="61">
        <v>0</v>
      </c>
      <c r="AH196" s="61">
        <v>0</v>
      </c>
      <c r="AI196" s="61">
        <v>0</v>
      </c>
      <c r="AJ196" s="61">
        <v>0</v>
      </c>
      <c r="AK196" s="61">
        <v>0</v>
      </c>
      <c r="AL196" s="61">
        <v>0</v>
      </c>
      <c r="AM196" s="61">
        <v>0</v>
      </c>
      <c r="AN196" s="61">
        <v>0</v>
      </c>
      <c r="AO196" s="61">
        <v>0</v>
      </c>
      <c r="AP196" s="61">
        <v>0</v>
      </c>
      <c r="AQ196" s="61">
        <v>0</v>
      </c>
      <c r="AR196" s="61">
        <v>0</v>
      </c>
      <c r="AS196" s="61">
        <v>0</v>
      </c>
      <c r="AT196" s="64">
        <v>0</v>
      </c>
      <c r="AU196" s="64">
        <v>0</v>
      </c>
      <c r="AV196" s="64">
        <v>100</v>
      </c>
      <c r="AW196" s="64">
        <v>100</v>
      </c>
      <c r="AY196" s="89">
        <f>+AV196+AT196+AR196+AP196+AN196+AL196+AJ196+AH196+AF196+AD196+AB196+Z196</f>
        <v>100</v>
      </c>
      <c r="AZ196" s="89">
        <f>+AW196+AU196+AS196+AQ196+AO196+AM196+AK196+AI196+AG196+AE196+AC196+AA196</f>
        <v>100</v>
      </c>
      <c r="BA196" s="89">
        <f t="shared" si="2"/>
        <v>0</v>
      </c>
      <c r="BB196" s="89">
        <f>+AY196-T196</f>
        <v>0</v>
      </c>
    </row>
    <row r="197" spans="1:54" s="21" customFormat="1" ht="72" x14ac:dyDescent="0.3">
      <c r="A197" s="3" t="s">
        <v>33</v>
      </c>
      <c r="B197" s="3" t="s">
        <v>554</v>
      </c>
      <c r="C197" s="3" t="s">
        <v>451</v>
      </c>
      <c r="D197" s="3" t="s">
        <v>450</v>
      </c>
      <c r="E197" s="3" t="s">
        <v>460</v>
      </c>
      <c r="F197" s="18">
        <v>0.8</v>
      </c>
      <c r="G197" s="3" t="s">
        <v>164</v>
      </c>
      <c r="H197" s="3" t="s">
        <v>165</v>
      </c>
      <c r="I197" s="3" t="s">
        <v>166</v>
      </c>
      <c r="J197" s="6" t="s">
        <v>172</v>
      </c>
      <c r="K197" s="22" t="s">
        <v>62</v>
      </c>
      <c r="L197" s="23" t="s">
        <v>88</v>
      </c>
      <c r="M197" s="22" t="s">
        <v>89</v>
      </c>
      <c r="N197" s="22" t="s">
        <v>90</v>
      </c>
      <c r="O197" s="22" t="s">
        <v>62</v>
      </c>
      <c r="P197" s="22" t="s">
        <v>179</v>
      </c>
      <c r="Q197" s="7" t="s">
        <v>157</v>
      </c>
      <c r="R197" s="5"/>
      <c r="S197" s="5">
        <v>530826</v>
      </c>
      <c r="T197" s="61">
        <v>500</v>
      </c>
      <c r="U197" s="61"/>
      <c r="V197" s="61"/>
      <c r="W197" s="61"/>
      <c r="X197" s="61"/>
      <c r="Y197" s="61"/>
      <c r="Z197" s="61">
        <v>0</v>
      </c>
      <c r="AA197" s="61">
        <v>0</v>
      </c>
      <c r="AB197" s="61">
        <v>0</v>
      </c>
      <c r="AC197" s="61">
        <v>0</v>
      </c>
      <c r="AD197" s="61">
        <v>0</v>
      </c>
      <c r="AE197" s="61">
        <v>0</v>
      </c>
      <c r="AF197" s="61">
        <v>0</v>
      </c>
      <c r="AG197" s="61">
        <v>0</v>
      </c>
      <c r="AH197" s="61">
        <v>0</v>
      </c>
      <c r="AI197" s="61">
        <v>0</v>
      </c>
      <c r="AJ197" s="61">
        <v>0</v>
      </c>
      <c r="AK197" s="61">
        <v>0</v>
      </c>
      <c r="AL197" s="61">
        <v>0</v>
      </c>
      <c r="AM197" s="61">
        <v>0</v>
      </c>
      <c r="AN197" s="61">
        <v>0</v>
      </c>
      <c r="AO197" s="61">
        <v>0</v>
      </c>
      <c r="AP197" s="61">
        <v>0</v>
      </c>
      <c r="AQ197" s="61">
        <v>0</v>
      </c>
      <c r="AR197" s="61">
        <v>0</v>
      </c>
      <c r="AS197" s="61">
        <v>0</v>
      </c>
      <c r="AT197" s="64">
        <v>0</v>
      </c>
      <c r="AU197" s="64">
        <v>0</v>
      </c>
      <c r="AV197" s="64">
        <v>500</v>
      </c>
      <c r="AW197" s="64">
        <v>500</v>
      </c>
      <c r="AY197" s="89">
        <f>+AV197+AT197+AR197+AP197+AN197+AL197+AJ197+AH197+AF197+AD197+AB197+Z197</f>
        <v>500</v>
      </c>
      <c r="AZ197" s="89">
        <f>+AW197+AU197+AS197+AQ197+AO197+AM197+AK197+AI197+AG197+AE197+AC197+AA197</f>
        <v>500</v>
      </c>
      <c r="BA197" s="89">
        <f t="shared" ref="BA197:BA260" si="3">+AY197-AZ197</f>
        <v>0</v>
      </c>
      <c r="BB197" s="89">
        <f>+AY197-T197</f>
        <v>0</v>
      </c>
    </row>
    <row r="198" spans="1:54" s="21" customFormat="1" ht="72" x14ac:dyDescent="0.3">
      <c r="A198" s="3" t="s">
        <v>33</v>
      </c>
      <c r="B198" s="3" t="s">
        <v>554</v>
      </c>
      <c r="C198" s="3" t="s">
        <v>451</v>
      </c>
      <c r="D198" s="3" t="s">
        <v>450</v>
      </c>
      <c r="E198" s="3" t="s">
        <v>460</v>
      </c>
      <c r="F198" s="18">
        <v>0.8</v>
      </c>
      <c r="G198" s="3" t="s">
        <v>164</v>
      </c>
      <c r="H198" s="3" t="s">
        <v>165</v>
      </c>
      <c r="I198" s="3" t="s">
        <v>166</v>
      </c>
      <c r="J198" s="6" t="s">
        <v>172</v>
      </c>
      <c r="K198" s="22" t="s">
        <v>62</v>
      </c>
      <c r="L198" s="23" t="s">
        <v>88</v>
      </c>
      <c r="M198" s="22" t="s">
        <v>89</v>
      </c>
      <c r="N198" s="22" t="s">
        <v>90</v>
      </c>
      <c r="O198" s="22" t="s">
        <v>62</v>
      </c>
      <c r="P198" s="22" t="s">
        <v>179</v>
      </c>
      <c r="Q198" s="7" t="s">
        <v>157</v>
      </c>
      <c r="R198" s="5"/>
      <c r="S198" s="5">
        <v>531404</v>
      </c>
      <c r="T198" s="61">
        <v>500</v>
      </c>
      <c r="U198" s="61"/>
      <c r="V198" s="61"/>
      <c r="W198" s="61"/>
      <c r="X198" s="61"/>
      <c r="Y198" s="61"/>
      <c r="Z198" s="61">
        <v>0</v>
      </c>
      <c r="AA198" s="61">
        <v>0</v>
      </c>
      <c r="AB198" s="61">
        <v>0</v>
      </c>
      <c r="AC198" s="61">
        <v>0</v>
      </c>
      <c r="AD198" s="61">
        <v>0</v>
      </c>
      <c r="AE198" s="61">
        <v>0</v>
      </c>
      <c r="AF198" s="61">
        <v>0</v>
      </c>
      <c r="AG198" s="61">
        <v>0</v>
      </c>
      <c r="AH198" s="61">
        <v>0</v>
      </c>
      <c r="AI198" s="61">
        <v>0</v>
      </c>
      <c r="AJ198" s="61">
        <v>0</v>
      </c>
      <c r="AK198" s="61">
        <v>0</v>
      </c>
      <c r="AL198" s="61">
        <v>0</v>
      </c>
      <c r="AM198" s="61">
        <v>0</v>
      </c>
      <c r="AN198" s="61">
        <v>0</v>
      </c>
      <c r="AO198" s="61">
        <v>0</v>
      </c>
      <c r="AP198" s="61">
        <v>0</v>
      </c>
      <c r="AQ198" s="61">
        <v>0</v>
      </c>
      <c r="AR198" s="61">
        <v>0</v>
      </c>
      <c r="AS198" s="61">
        <v>0</v>
      </c>
      <c r="AT198" s="64">
        <v>0</v>
      </c>
      <c r="AU198" s="64">
        <v>0</v>
      </c>
      <c r="AV198" s="64">
        <v>500</v>
      </c>
      <c r="AW198" s="64">
        <v>500</v>
      </c>
      <c r="AY198" s="89">
        <f>+AV198+AT198+AR198+AP198+AN198+AL198+AJ198+AH198+AF198+AD198+AB198+Z198</f>
        <v>500</v>
      </c>
      <c r="AZ198" s="89">
        <f>+AW198+AU198+AS198+AQ198+AO198+AM198+AK198+AI198+AG198+AE198+AC198+AA198</f>
        <v>500</v>
      </c>
      <c r="BA198" s="89">
        <f t="shared" si="3"/>
        <v>0</v>
      </c>
      <c r="BB198" s="89">
        <f>+AY198-T198</f>
        <v>0</v>
      </c>
    </row>
    <row r="199" spans="1:54" s="21" customFormat="1" ht="72" x14ac:dyDescent="0.3">
      <c r="A199" s="3" t="s">
        <v>33</v>
      </c>
      <c r="B199" s="3" t="s">
        <v>554</v>
      </c>
      <c r="C199" s="3" t="s">
        <v>451</v>
      </c>
      <c r="D199" s="3" t="s">
        <v>450</v>
      </c>
      <c r="E199" s="3" t="s">
        <v>460</v>
      </c>
      <c r="F199" s="18">
        <v>0.8</v>
      </c>
      <c r="G199" s="3" t="s">
        <v>164</v>
      </c>
      <c r="H199" s="3" t="s">
        <v>165</v>
      </c>
      <c r="I199" s="3" t="s">
        <v>166</v>
      </c>
      <c r="J199" s="6" t="s">
        <v>172</v>
      </c>
      <c r="K199" s="22" t="s">
        <v>62</v>
      </c>
      <c r="L199" s="23" t="s">
        <v>88</v>
      </c>
      <c r="M199" s="22" t="s">
        <v>89</v>
      </c>
      <c r="N199" s="22" t="s">
        <v>90</v>
      </c>
      <c r="O199" s="22" t="s">
        <v>62</v>
      </c>
      <c r="P199" s="22" t="s">
        <v>179</v>
      </c>
      <c r="Q199" s="7" t="s">
        <v>157</v>
      </c>
      <c r="R199" s="5"/>
      <c r="S199" s="5">
        <v>531601</v>
      </c>
      <c r="T199" s="61">
        <v>100</v>
      </c>
      <c r="U199" s="61"/>
      <c r="V199" s="61"/>
      <c r="W199" s="61"/>
      <c r="X199" s="61"/>
      <c r="Y199" s="61"/>
      <c r="Z199" s="61">
        <v>0</v>
      </c>
      <c r="AA199" s="61">
        <v>0</v>
      </c>
      <c r="AB199" s="61">
        <v>0</v>
      </c>
      <c r="AC199" s="61">
        <v>0</v>
      </c>
      <c r="AD199" s="61">
        <v>0</v>
      </c>
      <c r="AE199" s="61">
        <v>0</v>
      </c>
      <c r="AF199" s="61">
        <v>0</v>
      </c>
      <c r="AG199" s="61">
        <v>0</v>
      </c>
      <c r="AH199" s="61">
        <v>0</v>
      </c>
      <c r="AI199" s="61">
        <v>0</v>
      </c>
      <c r="AJ199" s="61">
        <v>0</v>
      </c>
      <c r="AK199" s="61">
        <v>0</v>
      </c>
      <c r="AL199" s="61">
        <v>0</v>
      </c>
      <c r="AM199" s="61">
        <v>0</v>
      </c>
      <c r="AN199" s="61">
        <v>0</v>
      </c>
      <c r="AO199" s="61">
        <v>0</v>
      </c>
      <c r="AP199" s="61">
        <v>0</v>
      </c>
      <c r="AQ199" s="61">
        <v>0</v>
      </c>
      <c r="AR199" s="61">
        <v>0</v>
      </c>
      <c r="AS199" s="61">
        <v>0</v>
      </c>
      <c r="AT199" s="64">
        <v>0</v>
      </c>
      <c r="AU199" s="64">
        <v>0</v>
      </c>
      <c r="AV199" s="64">
        <v>100</v>
      </c>
      <c r="AW199" s="64">
        <v>100</v>
      </c>
      <c r="AY199" s="89">
        <f>+AV199+AT199+AR199+AP199+AN199+AL199+AJ199+AH199+AF199+AD199+AB199+Z199</f>
        <v>100</v>
      </c>
      <c r="AZ199" s="89">
        <f>+AW199+AU199+AS199+AQ199+AO199+AM199+AK199+AI199+AG199+AE199+AC199+AA199</f>
        <v>100</v>
      </c>
      <c r="BA199" s="89">
        <f t="shared" si="3"/>
        <v>0</v>
      </c>
      <c r="BB199" s="89">
        <f>+AY199-T199</f>
        <v>0</v>
      </c>
    </row>
    <row r="200" spans="1:54" s="21" customFormat="1" ht="72" x14ac:dyDescent="0.3">
      <c r="A200" s="3" t="s">
        <v>33</v>
      </c>
      <c r="B200" s="3" t="s">
        <v>554</v>
      </c>
      <c r="C200" s="3" t="s">
        <v>451</v>
      </c>
      <c r="D200" s="3" t="s">
        <v>450</v>
      </c>
      <c r="E200" s="3" t="s">
        <v>460</v>
      </c>
      <c r="F200" s="18">
        <v>0.8</v>
      </c>
      <c r="G200" s="3" t="s">
        <v>164</v>
      </c>
      <c r="H200" s="3" t="s">
        <v>165</v>
      </c>
      <c r="I200" s="3" t="s">
        <v>166</v>
      </c>
      <c r="J200" s="6" t="s">
        <v>172</v>
      </c>
      <c r="K200" s="22" t="s">
        <v>62</v>
      </c>
      <c r="L200" s="23" t="s">
        <v>88</v>
      </c>
      <c r="M200" s="22" t="s">
        <v>89</v>
      </c>
      <c r="N200" s="22" t="s">
        <v>90</v>
      </c>
      <c r="O200" s="22" t="s">
        <v>62</v>
      </c>
      <c r="P200" s="22" t="s">
        <v>179</v>
      </c>
      <c r="Q200" s="7" t="s">
        <v>157</v>
      </c>
      <c r="R200" s="5"/>
      <c r="S200" s="5">
        <v>570102</v>
      </c>
      <c r="T200" s="61">
        <v>400</v>
      </c>
      <c r="U200" s="61"/>
      <c r="V200" s="61"/>
      <c r="W200" s="61"/>
      <c r="X200" s="61"/>
      <c r="Y200" s="61"/>
      <c r="Z200" s="61">
        <v>0</v>
      </c>
      <c r="AA200" s="61">
        <v>0</v>
      </c>
      <c r="AB200" s="61">
        <v>0</v>
      </c>
      <c r="AC200" s="61">
        <v>0</v>
      </c>
      <c r="AD200" s="61">
        <v>0</v>
      </c>
      <c r="AE200" s="61">
        <v>0</v>
      </c>
      <c r="AF200" s="61">
        <v>0</v>
      </c>
      <c r="AG200" s="61">
        <v>0</v>
      </c>
      <c r="AH200" s="61">
        <v>0</v>
      </c>
      <c r="AI200" s="61">
        <v>0</v>
      </c>
      <c r="AJ200" s="61">
        <v>0</v>
      </c>
      <c r="AK200" s="61">
        <v>0</v>
      </c>
      <c r="AL200" s="61">
        <v>0</v>
      </c>
      <c r="AM200" s="61">
        <v>0</v>
      </c>
      <c r="AN200" s="61">
        <v>0</v>
      </c>
      <c r="AO200" s="61">
        <v>0</v>
      </c>
      <c r="AP200" s="61">
        <v>0</v>
      </c>
      <c r="AQ200" s="61">
        <v>0</v>
      </c>
      <c r="AR200" s="61">
        <v>0</v>
      </c>
      <c r="AS200" s="61">
        <v>0</v>
      </c>
      <c r="AT200" s="64">
        <v>0</v>
      </c>
      <c r="AU200" s="64">
        <v>0</v>
      </c>
      <c r="AV200" s="64">
        <v>400</v>
      </c>
      <c r="AW200" s="64">
        <v>400</v>
      </c>
      <c r="AY200" s="89">
        <f>+AV200+AT200+AR200+AP200+AN200+AL200+AJ200+AH200+AF200+AD200+AB200+Z200</f>
        <v>400</v>
      </c>
      <c r="AZ200" s="89">
        <f>+AW200+AU200+AS200+AQ200+AO200+AM200+AK200+AI200+AG200+AE200+AC200+AA200</f>
        <v>400</v>
      </c>
      <c r="BA200" s="89">
        <f t="shared" si="3"/>
        <v>0</v>
      </c>
      <c r="BB200" s="89">
        <f>+AY200-T200</f>
        <v>0</v>
      </c>
    </row>
    <row r="201" spans="1:54" s="21" customFormat="1" ht="72" x14ac:dyDescent="0.3">
      <c r="A201" s="3" t="s">
        <v>33</v>
      </c>
      <c r="B201" s="3" t="s">
        <v>554</v>
      </c>
      <c r="C201" s="3" t="s">
        <v>451</v>
      </c>
      <c r="D201" s="3" t="s">
        <v>450</v>
      </c>
      <c r="E201" s="3" t="s">
        <v>460</v>
      </c>
      <c r="F201" s="18">
        <v>0.8</v>
      </c>
      <c r="G201" s="3" t="s">
        <v>164</v>
      </c>
      <c r="H201" s="3" t="s">
        <v>165</v>
      </c>
      <c r="I201" s="3" t="s">
        <v>166</v>
      </c>
      <c r="J201" s="6" t="s">
        <v>172</v>
      </c>
      <c r="K201" s="22" t="s">
        <v>62</v>
      </c>
      <c r="L201" s="23" t="s">
        <v>88</v>
      </c>
      <c r="M201" s="22" t="s">
        <v>89</v>
      </c>
      <c r="N201" s="22" t="s">
        <v>90</v>
      </c>
      <c r="O201" s="22" t="s">
        <v>62</v>
      </c>
      <c r="P201" s="22" t="s">
        <v>179</v>
      </c>
      <c r="Q201" s="7" t="s">
        <v>157</v>
      </c>
      <c r="R201" s="5"/>
      <c r="S201" s="5">
        <v>570206</v>
      </c>
      <c r="T201" s="61">
        <v>1000</v>
      </c>
      <c r="U201" s="61"/>
      <c r="V201" s="61"/>
      <c r="W201" s="61"/>
      <c r="X201" s="61"/>
      <c r="Y201" s="61"/>
      <c r="Z201" s="61">
        <v>0</v>
      </c>
      <c r="AA201" s="61">
        <v>0</v>
      </c>
      <c r="AB201" s="61">
        <v>0</v>
      </c>
      <c r="AC201" s="61">
        <v>0</v>
      </c>
      <c r="AD201" s="61">
        <v>0</v>
      </c>
      <c r="AE201" s="61">
        <v>0</v>
      </c>
      <c r="AF201" s="61">
        <v>0</v>
      </c>
      <c r="AG201" s="61">
        <v>0</v>
      </c>
      <c r="AH201" s="61">
        <v>0</v>
      </c>
      <c r="AI201" s="61">
        <v>0</v>
      </c>
      <c r="AJ201" s="61">
        <v>0</v>
      </c>
      <c r="AK201" s="61">
        <v>0</v>
      </c>
      <c r="AL201" s="61">
        <v>0</v>
      </c>
      <c r="AM201" s="61">
        <v>0</v>
      </c>
      <c r="AN201" s="61">
        <v>0</v>
      </c>
      <c r="AO201" s="61">
        <v>0</v>
      </c>
      <c r="AP201" s="61">
        <v>0</v>
      </c>
      <c r="AQ201" s="61">
        <v>0</v>
      </c>
      <c r="AR201" s="61">
        <v>0</v>
      </c>
      <c r="AS201" s="61">
        <v>0</v>
      </c>
      <c r="AT201" s="64">
        <v>0</v>
      </c>
      <c r="AU201" s="64">
        <v>0</v>
      </c>
      <c r="AV201" s="64">
        <v>1000</v>
      </c>
      <c r="AW201" s="64">
        <v>1000</v>
      </c>
      <c r="AY201" s="89">
        <f>+AV201+AT201+AR201+AP201+AN201+AL201+AJ201+AH201+AF201+AD201+AB201+Z201</f>
        <v>1000</v>
      </c>
      <c r="AZ201" s="89">
        <f>+AW201+AU201+AS201+AQ201+AO201+AM201+AK201+AI201+AG201+AE201+AC201+AA201</f>
        <v>1000</v>
      </c>
      <c r="BA201" s="89">
        <f t="shared" si="3"/>
        <v>0</v>
      </c>
      <c r="BB201" s="89">
        <f>+AY201-T201</f>
        <v>0</v>
      </c>
    </row>
    <row r="202" spans="1:54" s="21" customFormat="1" ht="72" x14ac:dyDescent="0.3">
      <c r="A202" s="3" t="s">
        <v>33</v>
      </c>
      <c r="B202" s="3" t="s">
        <v>554</v>
      </c>
      <c r="C202" s="3" t="s">
        <v>451</v>
      </c>
      <c r="D202" s="3" t="s">
        <v>450</v>
      </c>
      <c r="E202" s="3" t="s">
        <v>460</v>
      </c>
      <c r="F202" s="18">
        <v>0.8</v>
      </c>
      <c r="G202" s="3" t="s">
        <v>164</v>
      </c>
      <c r="H202" s="3" t="s">
        <v>165</v>
      </c>
      <c r="I202" s="3" t="s">
        <v>166</v>
      </c>
      <c r="J202" s="6" t="s">
        <v>732</v>
      </c>
      <c r="K202" s="22" t="s">
        <v>62</v>
      </c>
      <c r="L202" s="23" t="s">
        <v>88</v>
      </c>
      <c r="M202" s="22" t="s">
        <v>89</v>
      </c>
      <c r="N202" s="22" t="s">
        <v>90</v>
      </c>
      <c r="O202" s="22" t="s">
        <v>62</v>
      </c>
      <c r="P202" s="22" t="s">
        <v>180</v>
      </c>
      <c r="Q202" s="7" t="s">
        <v>157</v>
      </c>
      <c r="R202" s="5"/>
      <c r="S202" s="5">
        <v>970101</v>
      </c>
      <c r="T202" s="61">
        <v>926241.48</v>
      </c>
      <c r="U202" s="61"/>
      <c r="V202" s="61"/>
      <c r="W202" s="61"/>
      <c r="X202" s="61"/>
      <c r="Y202" s="61"/>
      <c r="Z202" s="61">
        <v>648369.03</v>
      </c>
      <c r="AA202" s="61">
        <v>648369.03</v>
      </c>
      <c r="AB202" s="61">
        <v>185248.3</v>
      </c>
      <c r="AC202" s="61">
        <v>185248.3</v>
      </c>
      <c r="AD202" s="61">
        <v>92624.15</v>
      </c>
      <c r="AE202" s="61">
        <v>92624.15</v>
      </c>
      <c r="AF202" s="61">
        <v>0</v>
      </c>
      <c r="AG202" s="61">
        <v>0</v>
      </c>
      <c r="AH202" s="61">
        <v>0</v>
      </c>
      <c r="AI202" s="61">
        <v>0</v>
      </c>
      <c r="AJ202" s="61">
        <v>0</v>
      </c>
      <c r="AK202" s="61">
        <v>0</v>
      </c>
      <c r="AL202" s="61">
        <v>0</v>
      </c>
      <c r="AM202" s="61">
        <v>0</v>
      </c>
      <c r="AN202" s="61">
        <v>0</v>
      </c>
      <c r="AO202" s="61">
        <v>0</v>
      </c>
      <c r="AP202" s="61">
        <v>0</v>
      </c>
      <c r="AQ202" s="61">
        <v>0</v>
      </c>
      <c r="AR202" s="61">
        <v>0</v>
      </c>
      <c r="AS202" s="61">
        <v>0</v>
      </c>
      <c r="AT202" s="64">
        <v>0</v>
      </c>
      <c r="AU202" s="64">
        <v>0</v>
      </c>
      <c r="AV202" s="64">
        <v>0</v>
      </c>
      <c r="AW202" s="64">
        <v>0</v>
      </c>
      <c r="AY202" s="89">
        <f>+AV202+AT202+AR202+AP202+AN202+AL202+AJ202+AH202+AF202+AD202+AB202+Z202</f>
        <v>926241.48</v>
      </c>
      <c r="AZ202" s="89">
        <f>+AW202+AU202+AS202+AQ202+AO202+AM202+AK202+AI202+AG202+AE202+AC202+AA202</f>
        <v>926241.48</v>
      </c>
      <c r="BA202" s="89">
        <f t="shared" si="3"/>
        <v>0</v>
      </c>
      <c r="BB202" s="89">
        <f>+AY202-T202</f>
        <v>0</v>
      </c>
    </row>
    <row r="203" spans="1:54" s="21" customFormat="1" ht="72" x14ac:dyDescent="0.3">
      <c r="A203" s="3" t="s">
        <v>33</v>
      </c>
      <c r="B203" s="3" t="s">
        <v>554</v>
      </c>
      <c r="C203" s="3" t="s">
        <v>451</v>
      </c>
      <c r="D203" s="3" t="s">
        <v>450</v>
      </c>
      <c r="E203" s="3" t="s">
        <v>460</v>
      </c>
      <c r="F203" s="18">
        <v>0.8</v>
      </c>
      <c r="G203" s="3" t="s">
        <v>181</v>
      </c>
      <c r="H203" s="3" t="s">
        <v>165</v>
      </c>
      <c r="I203" s="3" t="s">
        <v>182</v>
      </c>
      <c r="J203" s="6" t="s">
        <v>516</v>
      </c>
      <c r="K203" s="22" t="s">
        <v>62</v>
      </c>
      <c r="L203" s="23" t="s">
        <v>88</v>
      </c>
      <c r="M203" s="22" t="s">
        <v>89</v>
      </c>
      <c r="N203" s="22" t="s">
        <v>90</v>
      </c>
      <c r="O203" s="22" t="s">
        <v>62</v>
      </c>
      <c r="P203" s="22" t="s">
        <v>194</v>
      </c>
      <c r="Q203" s="7" t="s">
        <v>157</v>
      </c>
      <c r="R203" s="5" t="s">
        <v>215</v>
      </c>
      <c r="S203" s="5">
        <v>530405</v>
      </c>
      <c r="T203" s="61">
        <v>443390</v>
      </c>
      <c r="U203" s="61">
        <v>244000</v>
      </c>
      <c r="V203" s="61"/>
      <c r="W203" s="61"/>
      <c r="X203" s="61"/>
      <c r="Y203" s="61"/>
      <c r="Z203" s="61">
        <v>0</v>
      </c>
      <c r="AA203" s="61">
        <v>0</v>
      </c>
      <c r="AB203" s="61">
        <v>0</v>
      </c>
      <c r="AC203" s="61">
        <v>0</v>
      </c>
      <c r="AD203" s="61">
        <v>443390</v>
      </c>
      <c r="AE203" s="61">
        <v>0</v>
      </c>
      <c r="AF203" s="61">
        <v>0</v>
      </c>
      <c r="AG203" s="61">
        <v>0</v>
      </c>
      <c r="AH203" s="61">
        <v>0</v>
      </c>
      <c r="AI203" s="61">
        <v>0</v>
      </c>
      <c r="AJ203" s="61">
        <v>0</v>
      </c>
      <c r="AK203" s="61">
        <v>0</v>
      </c>
      <c r="AL203" s="61">
        <v>0</v>
      </c>
      <c r="AM203" s="61">
        <v>0</v>
      </c>
      <c r="AN203" s="61">
        <v>0</v>
      </c>
      <c r="AO203" s="61">
        <v>0</v>
      </c>
      <c r="AP203" s="61">
        <v>0</v>
      </c>
      <c r="AQ203" s="61">
        <v>0</v>
      </c>
      <c r="AR203" s="61">
        <v>0</v>
      </c>
      <c r="AS203" s="61">
        <v>0</v>
      </c>
      <c r="AT203" s="64">
        <v>0</v>
      </c>
      <c r="AU203" s="64">
        <v>0</v>
      </c>
      <c r="AV203" s="64">
        <v>0</v>
      </c>
      <c r="AW203" s="64">
        <v>443390</v>
      </c>
      <c r="AY203" s="89">
        <f>+AV203+AT203+AR203+AP203+AN203+AL203+AJ203+AH203+AF203+AD203+AB203+Z203</f>
        <v>443390</v>
      </c>
      <c r="AZ203" s="89">
        <f>+AW203+AU203+AS203+AQ203+AO203+AM203+AK203+AI203+AG203+AE203+AC203+AA203</f>
        <v>443390</v>
      </c>
      <c r="BA203" s="89">
        <f t="shared" si="3"/>
        <v>0</v>
      </c>
      <c r="BB203" s="89">
        <f>+AY203-T203</f>
        <v>0</v>
      </c>
    </row>
    <row r="204" spans="1:54" s="21" customFormat="1" ht="72" x14ac:dyDescent="0.3">
      <c r="A204" s="3" t="s">
        <v>33</v>
      </c>
      <c r="B204" s="3" t="s">
        <v>554</v>
      </c>
      <c r="C204" s="3" t="s">
        <v>451</v>
      </c>
      <c r="D204" s="3" t="s">
        <v>450</v>
      </c>
      <c r="E204" s="3" t="s">
        <v>460</v>
      </c>
      <c r="F204" s="18">
        <v>0.8</v>
      </c>
      <c r="G204" s="3" t="s">
        <v>181</v>
      </c>
      <c r="H204" s="3" t="s">
        <v>165</v>
      </c>
      <c r="I204" s="3" t="s">
        <v>182</v>
      </c>
      <c r="J204" s="6" t="s">
        <v>747</v>
      </c>
      <c r="K204" s="22" t="s">
        <v>62</v>
      </c>
      <c r="L204" s="23" t="s">
        <v>88</v>
      </c>
      <c r="M204" s="22" t="s">
        <v>89</v>
      </c>
      <c r="N204" s="22" t="s">
        <v>90</v>
      </c>
      <c r="O204" s="22" t="s">
        <v>62</v>
      </c>
      <c r="P204" s="22" t="s">
        <v>195</v>
      </c>
      <c r="Q204" s="7" t="s">
        <v>157</v>
      </c>
      <c r="R204" s="5" t="s">
        <v>215</v>
      </c>
      <c r="S204" s="5">
        <v>530405</v>
      </c>
      <c r="T204" s="61">
        <v>80000</v>
      </c>
      <c r="U204" s="61"/>
      <c r="V204" s="61"/>
      <c r="W204" s="61"/>
      <c r="X204" s="61"/>
      <c r="Y204" s="61"/>
      <c r="Z204" s="61">
        <v>0</v>
      </c>
      <c r="AA204" s="61">
        <v>0</v>
      </c>
      <c r="AB204" s="61">
        <v>0</v>
      </c>
      <c r="AC204" s="61">
        <v>0</v>
      </c>
      <c r="AD204" s="61">
        <v>80000</v>
      </c>
      <c r="AE204" s="61">
        <v>0</v>
      </c>
      <c r="AF204" s="61">
        <v>0</v>
      </c>
      <c r="AG204" s="61">
        <v>0</v>
      </c>
      <c r="AH204" s="61">
        <v>0</v>
      </c>
      <c r="AI204" s="61">
        <v>0</v>
      </c>
      <c r="AJ204" s="61">
        <v>0</v>
      </c>
      <c r="AK204" s="61">
        <v>0</v>
      </c>
      <c r="AL204" s="61">
        <v>0</v>
      </c>
      <c r="AM204" s="61">
        <v>0</v>
      </c>
      <c r="AN204" s="61">
        <v>0</v>
      </c>
      <c r="AO204" s="61">
        <v>80000</v>
      </c>
      <c r="AP204" s="61">
        <v>0</v>
      </c>
      <c r="AQ204" s="61">
        <v>0</v>
      </c>
      <c r="AR204" s="61">
        <v>0</v>
      </c>
      <c r="AS204" s="61">
        <v>0</v>
      </c>
      <c r="AT204" s="64">
        <v>0</v>
      </c>
      <c r="AU204" s="64">
        <v>0</v>
      </c>
      <c r="AV204" s="64">
        <v>0</v>
      </c>
      <c r="AW204" s="64">
        <v>0</v>
      </c>
      <c r="AY204" s="89">
        <f>+AV204+AT204+AR204+AP204+AN204+AL204+AJ204+AH204+AF204+AD204+AB204+Z204</f>
        <v>80000</v>
      </c>
      <c r="AZ204" s="89">
        <f>+AW204+AU204+AS204+AQ204+AO204+AM204+AK204+AI204+AG204+AE204+AC204+AA204</f>
        <v>80000</v>
      </c>
      <c r="BA204" s="89">
        <f t="shared" si="3"/>
        <v>0</v>
      </c>
      <c r="BB204" s="89">
        <f>+AY204-T204</f>
        <v>0</v>
      </c>
    </row>
    <row r="205" spans="1:54" s="21" customFormat="1" ht="72" x14ac:dyDescent="0.3">
      <c r="A205" s="3" t="s">
        <v>33</v>
      </c>
      <c r="B205" s="3" t="s">
        <v>554</v>
      </c>
      <c r="C205" s="3" t="s">
        <v>451</v>
      </c>
      <c r="D205" s="3" t="s">
        <v>450</v>
      </c>
      <c r="E205" s="3" t="s">
        <v>460</v>
      </c>
      <c r="F205" s="18">
        <v>0.8</v>
      </c>
      <c r="G205" s="3" t="s">
        <v>181</v>
      </c>
      <c r="H205" s="3" t="s">
        <v>165</v>
      </c>
      <c r="I205" s="3" t="s">
        <v>182</v>
      </c>
      <c r="J205" s="6" t="s">
        <v>517</v>
      </c>
      <c r="K205" s="22" t="s">
        <v>62</v>
      </c>
      <c r="L205" s="23" t="s">
        <v>88</v>
      </c>
      <c r="M205" s="22" t="s">
        <v>89</v>
      </c>
      <c r="N205" s="22" t="s">
        <v>90</v>
      </c>
      <c r="O205" s="22" t="s">
        <v>62</v>
      </c>
      <c r="P205" s="22" t="s">
        <v>196</v>
      </c>
      <c r="Q205" s="7" t="s">
        <v>157</v>
      </c>
      <c r="R205" s="5" t="s">
        <v>216</v>
      </c>
      <c r="S205" s="5">
        <v>530813</v>
      </c>
      <c r="T205" s="61">
        <v>7590</v>
      </c>
      <c r="U205" s="61"/>
      <c r="V205" s="61"/>
      <c r="W205" s="61"/>
      <c r="X205" s="61"/>
      <c r="Y205" s="61"/>
      <c r="Z205" s="61">
        <v>0</v>
      </c>
      <c r="AA205" s="61">
        <v>0</v>
      </c>
      <c r="AB205" s="61">
        <v>0</v>
      </c>
      <c r="AC205" s="61">
        <v>0</v>
      </c>
      <c r="AD205" s="61">
        <v>0</v>
      </c>
      <c r="AE205" s="61">
        <v>0</v>
      </c>
      <c r="AF205" s="61">
        <v>0</v>
      </c>
      <c r="AG205" s="61">
        <v>0</v>
      </c>
      <c r="AH205" s="61">
        <v>7590</v>
      </c>
      <c r="AI205" s="61">
        <v>0</v>
      </c>
      <c r="AJ205" s="61">
        <v>0</v>
      </c>
      <c r="AK205" s="61">
        <v>0</v>
      </c>
      <c r="AL205" s="61">
        <v>0</v>
      </c>
      <c r="AM205" s="61">
        <v>0</v>
      </c>
      <c r="AN205" s="61">
        <v>0</v>
      </c>
      <c r="AO205" s="61">
        <v>0</v>
      </c>
      <c r="AP205" s="61">
        <v>0</v>
      </c>
      <c r="AQ205" s="61">
        <v>0</v>
      </c>
      <c r="AR205" s="61">
        <v>0</v>
      </c>
      <c r="AS205" s="61">
        <v>0</v>
      </c>
      <c r="AT205" s="64">
        <v>0</v>
      </c>
      <c r="AU205" s="64">
        <v>0</v>
      </c>
      <c r="AV205" s="64">
        <v>0</v>
      </c>
      <c r="AW205" s="64">
        <v>7590</v>
      </c>
      <c r="AY205" s="89">
        <f>+AV205+AT205+AR205+AP205+AN205+AL205+AJ205+AH205+AF205+AD205+AB205+Z205</f>
        <v>7590</v>
      </c>
      <c r="AZ205" s="89">
        <f>+AW205+AU205+AS205+AQ205+AO205+AM205+AK205+AI205+AG205+AE205+AC205+AA205</f>
        <v>7590</v>
      </c>
      <c r="BA205" s="89">
        <f t="shared" si="3"/>
        <v>0</v>
      </c>
      <c r="BB205" s="89">
        <f>+AY205-T205</f>
        <v>0</v>
      </c>
    </row>
    <row r="206" spans="1:54" s="21" customFormat="1" ht="72" x14ac:dyDescent="0.3">
      <c r="A206" s="3" t="s">
        <v>33</v>
      </c>
      <c r="B206" s="3" t="s">
        <v>554</v>
      </c>
      <c r="C206" s="3" t="s">
        <v>451</v>
      </c>
      <c r="D206" s="3" t="s">
        <v>450</v>
      </c>
      <c r="E206" s="3" t="s">
        <v>460</v>
      </c>
      <c r="F206" s="18">
        <v>0.8</v>
      </c>
      <c r="G206" s="3" t="s">
        <v>181</v>
      </c>
      <c r="H206" s="3" t="s">
        <v>165</v>
      </c>
      <c r="I206" s="3" t="s">
        <v>182</v>
      </c>
      <c r="J206" s="6" t="s">
        <v>212</v>
      </c>
      <c r="K206" s="22" t="s">
        <v>62</v>
      </c>
      <c r="L206" s="23" t="s">
        <v>88</v>
      </c>
      <c r="M206" s="22" t="s">
        <v>89</v>
      </c>
      <c r="N206" s="22" t="s">
        <v>90</v>
      </c>
      <c r="O206" s="22" t="s">
        <v>62</v>
      </c>
      <c r="P206" s="22" t="s">
        <v>197</v>
      </c>
      <c r="Q206" s="7" t="s">
        <v>157</v>
      </c>
      <c r="R206" s="5" t="s">
        <v>217</v>
      </c>
      <c r="S206" s="5">
        <v>530202</v>
      </c>
      <c r="T206" s="61">
        <v>6000</v>
      </c>
      <c r="U206" s="61"/>
      <c r="V206" s="61"/>
      <c r="W206" s="61"/>
      <c r="X206" s="61"/>
      <c r="Y206" s="61"/>
      <c r="Z206" s="61">
        <v>0</v>
      </c>
      <c r="AA206" s="61">
        <v>0</v>
      </c>
      <c r="AB206" s="61">
        <v>0</v>
      </c>
      <c r="AC206" s="61">
        <v>0</v>
      </c>
      <c r="AD206" s="61">
        <v>0</v>
      </c>
      <c r="AE206" s="61">
        <v>0</v>
      </c>
      <c r="AF206" s="61">
        <v>0</v>
      </c>
      <c r="AG206" s="61">
        <v>0</v>
      </c>
      <c r="AH206" s="61">
        <v>6000</v>
      </c>
      <c r="AI206" s="61">
        <v>0</v>
      </c>
      <c r="AJ206" s="61">
        <v>0</v>
      </c>
      <c r="AK206" s="61">
        <v>0</v>
      </c>
      <c r="AL206" s="61">
        <v>0</v>
      </c>
      <c r="AM206" s="61">
        <v>0</v>
      </c>
      <c r="AN206" s="61">
        <v>0</v>
      </c>
      <c r="AO206" s="61">
        <v>0</v>
      </c>
      <c r="AP206" s="61">
        <v>0</v>
      </c>
      <c r="AQ206" s="61">
        <v>0</v>
      </c>
      <c r="AR206" s="61">
        <v>0</v>
      </c>
      <c r="AS206" s="61">
        <v>0</v>
      </c>
      <c r="AT206" s="64">
        <v>0</v>
      </c>
      <c r="AU206" s="64">
        <v>0</v>
      </c>
      <c r="AV206" s="64">
        <v>0</v>
      </c>
      <c r="AW206" s="64">
        <v>6000</v>
      </c>
      <c r="AY206" s="89">
        <f>+AV206+AT206+AR206+AP206+AN206+AL206+AJ206+AH206+AF206+AD206+AB206+Z206</f>
        <v>6000</v>
      </c>
      <c r="AZ206" s="89">
        <f>+AW206+AU206+AS206+AQ206+AO206+AM206+AK206+AI206+AG206+AE206+AC206+AA206</f>
        <v>6000</v>
      </c>
      <c r="BA206" s="89">
        <f t="shared" si="3"/>
        <v>0</v>
      </c>
      <c r="BB206" s="89">
        <f>+AY206-T206</f>
        <v>0</v>
      </c>
    </row>
    <row r="207" spans="1:54" s="21" customFormat="1" ht="72" x14ac:dyDescent="0.3">
      <c r="A207" s="3" t="s">
        <v>33</v>
      </c>
      <c r="B207" s="3" t="s">
        <v>554</v>
      </c>
      <c r="C207" s="3" t="s">
        <v>451</v>
      </c>
      <c r="D207" s="3" t="s">
        <v>450</v>
      </c>
      <c r="E207" s="3" t="s">
        <v>460</v>
      </c>
      <c r="F207" s="18">
        <v>0.8</v>
      </c>
      <c r="G207" s="3" t="s">
        <v>181</v>
      </c>
      <c r="H207" s="3" t="s">
        <v>165</v>
      </c>
      <c r="I207" s="3" t="s">
        <v>182</v>
      </c>
      <c r="J207" s="6" t="s">
        <v>213</v>
      </c>
      <c r="K207" s="22" t="s">
        <v>62</v>
      </c>
      <c r="L207" s="23" t="s">
        <v>88</v>
      </c>
      <c r="M207" s="22" t="s">
        <v>89</v>
      </c>
      <c r="N207" s="22" t="s">
        <v>90</v>
      </c>
      <c r="O207" s="22" t="s">
        <v>62</v>
      </c>
      <c r="P207" s="22" t="s">
        <v>198</v>
      </c>
      <c r="Q207" s="7" t="s">
        <v>157</v>
      </c>
      <c r="R207" s="5" t="s">
        <v>218</v>
      </c>
      <c r="S207" s="5">
        <v>530226</v>
      </c>
      <c r="T207" s="61">
        <v>60000</v>
      </c>
      <c r="U207" s="61"/>
      <c r="V207" s="61"/>
      <c r="W207" s="61"/>
      <c r="X207" s="61"/>
      <c r="Y207" s="61"/>
      <c r="Z207" s="61">
        <v>0</v>
      </c>
      <c r="AA207" s="61">
        <v>0</v>
      </c>
      <c r="AB207" s="61">
        <v>0</v>
      </c>
      <c r="AC207" s="61">
        <v>0</v>
      </c>
      <c r="AD207" s="61">
        <v>0</v>
      </c>
      <c r="AE207" s="61">
        <v>0</v>
      </c>
      <c r="AF207" s="61">
        <v>0</v>
      </c>
      <c r="AG207" s="61">
        <v>0</v>
      </c>
      <c r="AH207" s="61">
        <v>60000</v>
      </c>
      <c r="AI207" s="61">
        <v>0</v>
      </c>
      <c r="AJ207" s="61">
        <v>0</v>
      </c>
      <c r="AK207" s="61">
        <v>60000</v>
      </c>
      <c r="AL207" s="61">
        <v>0</v>
      </c>
      <c r="AM207" s="61">
        <v>0</v>
      </c>
      <c r="AN207" s="61">
        <v>0</v>
      </c>
      <c r="AO207" s="61">
        <v>0</v>
      </c>
      <c r="AP207" s="61">
        <v>0</v>
      </c>
      <c r="AQ207" s="61">
        <v>0</v>
      </c>
      <c r="AR207" s="61">
        <v>0</v>
      </c>
      <c r="AS207" s="61">
        <v>0</v>
      </c>
      <c r="AT207" s="64">
        <v>0</v>
      </c>
      <c r="AU207" s="64">
        <v>0</v>
      </c>
      <c r="AV207" s="64">
        <v>0</v>
      </c>
      <c r="AW207" s="64">
        <v>0</v>
      </c>
      <c r="AY207" s="89">
        <f>+AV207+AT207+AR207+AP207+AN207+AL207+AJ207+AH207+AF207+AD207+AB207+Z207</f>
        <v>60000</v>
      </c>
      <c r="AZ207" s="89">
        <f>+AW207+AU207+AS207+AQ207+AO207+AM207+AK207+AI207+AG207+AE207+AC207+AA207</f>
        <v>60000</v>
      </c>
      <c r="BA207" s="89">
        <f t="shared" si="3"/>
        <v>0</v>
      </c>
      <c r="BB207" s="89">
        <f>+AY207-T207</f>
        <v>0</v>
      </c>
    </row>
    <row r="208" spans="1:54" s="21" customFormat="1" ht="72" x14ac:dyDescent="0.3">
      <c r="A208" s="3" t="s">
        <v>33</v>
      </c>
      <c r="B208" s="3" t="s">
        <v>554</v>
      </c>
      <c r="C208" s="3" t="s">
        <v>449</v>
      </c>
      <c r="D208" s="3" t="s">
        <v>450</v>
      </c>
      <c r="E208" s="3" t="s">
        <v>448</v>
      </c>
      <c r="F208" s="18">
        <v>1</v>
      </c>
      <c r="G208" s="3" t="s">
        <v>181</v>
      </c>
      <c r="H208" s="3" t="s">
        <v>34</v>
      </c>
      <c r="I208" s="3" t="s">
        <v>182</v>
      </c>
      <c r="J208" s="6" t="s">
        <v>518</v>
      </c>
      <c r="K208" s="22" t="s">
        <v>62</v>
      </c>
      <c r="L208" s="23" t="s">
        <v>88</v>
      </c>
      <c r="M208" s="22" t="s">
        <v>89</v>
      </c>
      <c r="N208" s="22" t="s">
        <v>86</v>
      </c>
      <c r="O208" s="22" t="s">
        <v>146</v>
      </c>
      <c r="P208" s="22" t="s">
        <v>194</v>
      </c>
      <c r="Q208" s="7" t="s">
        <v>157</v>
      </c>
      <c r="R208" s="5"/>
      <c r="S208" s="5">
        <v>530405</v>
      </c>
      <c r="T208" s="61">
        <v>244000</v>
      </c>
      <c r="U208" s="61"/>
      <c r="V208" s="61"/>
      <c r="W208" s="61"/>
      <c r="X208" s="61"/>
      <c r="Y208" s="61"/>
      <c r="Z208" s="61">
        <v>244000</v>
      </c>
      <c r="AA208" s="61">
        <v>0</v>
      </c>
      <c r="AB208" s="61">
        <v>0</v>
      </c>
      <c r="AC208" s="61">
        <v>0</v>
      </c>
      <c r="AD208" s="61">
        <v>0</v>
      </c>
      <c r="AE208" s="61">
        <v>244000</v>
      </c>
      <c r="AF208" s="61">
        <v>0</v>
      </c>
      <c r="AG208" s="61">
        <v>0</v>
      </c>
      <c r="AH208" s="61">
        <v>0</v>
      </c>
      <c r="AI208" s="61">
        <v>0</v>
      </c>
      <c r="AJ208" s="61">
        <v>0</v>
      </c>
      <c r="AK208" s="61">
        <v>0</v>
      </c>
      <c r="AL208" s="61">
        <v>0</v>
      </c>
      <c r="AM208" s="61">
        <v>0</v>
      </c>
      <c r="AN208" s="61">
        <v>0</v>
      </c>
      <c r="AO208" s="61">
        <v>0</v>
      </c>
      <c r="AP208" s="61">
        <v>0</v>
      </c>
      <c r="AQ208" s="61">
        <v>0</v>
      </c>
      <c r="AR208" s="61">
        <v>0</v>
      </c>
      <c r="AS208" s="61">
        <v>0</v>
      </c>
      <c r="AT208" s="64">
        <v>0</v>
      </c>
      <c r="AU208" s="64">
        <v>0</v>
      </c>
      <c r="AV208" s="64">
        <v>0</v>
      </c>
      <c r="AW208" s="64">
        <v>0</v>
      </c>
      <c r="AY208" s="89">
        <f>+AV208+AT208+AR208+AP208+AN208+AL208+AJ208+AH208+AF208+AD208+AB208+Z208</f>
        <v>244000</v>
      </c>
      <c r="AZ208" s="89">
        <f>+AW208+AU208+AS208+AQ208+AO208+AM208+AK208+AI208+AG208+AE208+AC208+AA208</f>
        <v>244000</v>
      </c>
      <c r="BA208" s="89">
        <f t="shared" si="3"/>
        <v>0</v>
      </c>
      <c r="BB208" s="89">
        <f>+AY208-T208</f>
        <v>0</v>
      </c>
    </row>
    <row r="209" spans="1:54" s="21" customFormat="1" ht="72" x14ac:dyDescent="0.3">
      <c r="A209" s="3" t="s">
        <v>33</v>
      </c>
      <c r="B209" s="3" t="s">
        <v>554</v>
      </c>
      <c r="C209" s="3" t="s">
        <v>449</v>
      </c>
      <c r="D209" s="3" t="s">
        <v>450</v>
      </c>
      <c r="E209" s="3" t="s">
        <v>448</v>
      </c>
      <c r="F209" s="18">
        <v>1</v>
      </c>
      <c r="G209" s="3" t="s">
        <v>181</v>
      </c>
      <c r="H209" s="3" t="s">
        <v>34</v>
      </c>
      <c r="I209" s="3" t="s">
        <v>182</v>
      </c>
      <c r="J209" s="6" t="s">
        <v>214</v>
      </c>
      <c r="K209" s="22" t="s">
        <v>62</v>
      </c>
      <c r="L209" s="23" t="s">
        <v>88</v>
      </c>
      <c r="M209" s="22" t="s">
        <v>89</v>
      </c>
      <c r="N209" s="22" t="s">
        <v>86</v>
      </c>
      <c r="O209" s="22" t="s">
        <v>146</v>
      </c>
      <c r="P209" s="22" t="s">
        <v>195</v>
      </c>
      <c r="Q209" s="7" t="s">
        <v>157</v>
      </c>
      <c r="R209" s="5"/>
      <c r="S209" s="5">
        <v>530803</v>
      </c>
      <c r="T209" s="61">
        <v>29991.94</v>
      </c>
      <c r="U209" s="61"/>
      <c r="V209" s="61"/>
      <c r="W209" s="61"/>
      <c r="X209" s="61"/>
      <c r="Y209" s="61"/>
      <c r="Z209" s="61">
        <v>29991.94</v>
      </c>
      <c r="AA209" s="61">
        <v>0</v>
      </c>
      <c r="AB209" s="61">
        <v>0</v>
      </c>
      <c r="AC209" s="61">
        <v>0</v>
      </c>
      <c r="AD209" s="61">
        <v>0</v>
      </c>
      <c r="AE209" s="61">
        <v>0</v>
      </c>
      <c r="AF209" s="61">
        <v>0</v>
      </c>
      <c r="AG209" s="61">
        <v>0</v>
      </c>
      <c r="AH209" s="61">
        <v>0</v>
      </c>
      <c r="AI209" s="61">
        <v>0</v>
      </c>
      <c r="AJ209" s="61">
        <v>0</v>
      </c>
      <c r="AK209" s="61">
        <v>0</v>
      </c>
      <c r="AL209" s="61">
        <v>0</v>
      </c>
      <c r="AM209" s="61">
        <v>0</v>
      </c>
      <c r="AN209" s="61">
        <v>0</v>
      </c>
      <c r="AO209" s="61">
        <v>0</v>
      </c>
      <c r="AP209" s="61">
        <v>0</v>
      </c>
      <c r="AQ209" s="61">
        <v>0</v>
      </c>
      <c r="AR209" s="61">
        <v>0</v>
      </c>
      <c r="AS209" s="61">
        <v>0</v>
      </c>
      <c r="AT209" s="64">
        <v>0</v>
      </c>
      <c r="AU209" s="64">
        <v>0</v>
      </c>
      <c r="AV209" s="64">
        <v>0</v>
      </c>
      <c r="AW209" s="64">
        <v>29991.94</v>
      </c>
      <c r="AY209" s="89">
        <f>+AV209+AT209+AR209+AP209+AN209+AL209+AJ209+AH209+AF209+AD209+AB209+Z209</f>
        <v>29991.94</v>
      </c>
      <c r="AZ209" s="89">
        <f>+AW209+AU209+AS209+AQ209+AO209+AM209+AK209+AI209+AG209+AE209+AC209+AA209</f>
        <v>29991.94</v>
      </c>
      <c r="BA209" s="89">
        <f t="shared" si="3"/>
        <v>0</v>
      </c>
      <c r="BB209" s="89">
        <f>+AY209-T209</f>
        <v>0</v>
      </c>
    </row>
    <row r="210" spans="1:54" s="21" customFormat="1" ht="72" x14ac:dyDescent="0.3">
      <c r="A210" s="3" t="s">
        <v>33</v>
      </c>
      <c r="B210" s="3" t="s">
        <v>554</v>
      </c>
      <c r="C210" s="3" t="s">
        <v>449</v>
      </c>
      <c r="D210" s="3" t="s">
        <v>450</v>
      </c>
      <c r="E210" s="3" t="s">
        <v>448</v>
      </c>
      <c r="F210" s="18">
        <v>1</v>
      </c>
      <c r="G210" s="3" t="s">
        <v>181</v>
      </c>
      <c r="H210" s="3" t="s">
        <v>34</v>
      </c>
      <c r="I210" s="3" t="s">
        <v>182</v>
      </c>
      <c r="J210" s="6" t="s">
        <v>212</v>
      </c>
      <c r="K210" s="22" t="s">
        <v>62</v>
      </c>
      <c r="L210" s="23" t="s">
        <v>88</v>
      </c>
      <c r="M210" s="22" t="s">
        <v>89</v>
      </c>
      <c r="N210" s="22" t="s">
        <v>86</v>
      </c>
      <c r="O210" s="22" t="s">
        <v>146</v>
      </c>
      <c r="P210" s="22" t="s">
        <v>196</v>
      </c>
      <c r="Q210" s="7" t="s">
        <v>157</v>
      </c>
      <c r="R210" s="5"/>
      <c r="S210" s="5">
        <v>530202</v>
      </c>
      <c r="T210" s="61">
        <v>4200</v>
      </c>
      <c r="U210" s="61"/>
      <c r="V210" s="61"/>
      <c r="W210" s="61"/>
      <c r="X210" s="61"/>
      <c r="Y210" s="61"/>
      <c r="Z210" s="61">
        <v>4200</v>
      </c>
      <c r="AA210" s="61">
        <v>0</v>
      </c>
      <c r="AB210" s="61">
        <v>0</v>
      </c>
      <c r="AC210" s="61">
        <v>0</v>
      </c>
      <c r="AD210" s="61">
        <v>0</v>
      </c>
      <c r="AE210" s="61">
        <v>0</v>
      </c>
      <c r="AF210" s="61">
        <v>0</v>
      </c>
      <c r="AG210" s="61">
        <v>0</v>
      </c>
      <c r="AH210" s="61">
        <v>0</v>
      </c>
      <c r="AI210" s="61">
        <v>0</v>
      </c>
      <c r="AJ210" s="61">
        <v>0</v>
      </c>
      <c r="AK210" s="61">
        <v>0</v>
      </c>
      <c r="AL210" s="61">
        <v>0</v>
      </c>
      <c r="AM210" s="61">
        <v>0</v>
      </c>
      <c r="AN210" s="61">
        <v>0</v>
      </c>
      <c r="AO210" s="61">
        <v>0</v>
      </c>
      <c r="AP210" s="61">
        <v>0</v>
      </c>
      <c r="AQ210" s="61">
        <v>0</v>
      </c>
      <c r="AR210" s="61">
        <v>0</v>
      </c>
      <c r="AS210" s="61">
        <v>0</v>
      </c>
      <c r="AT210" s="64">
        <v>0</v>
      </c>
      <c r="AU210" s="64">
        <v>0</v>
      </c>
      <c r="AV210" s="64">
        <v>0</v>
      </c>
      <c r="AW210" s="64">
        <v>4200</v>
      </c>
      <c r="AY210" s="89">
        <f>+AV210+AT210+AR210+AP210+AN210+AL210+AJ210+AH210+AF210+AD210+AB210+Z210</f>
        <v>4200</v>
      </c>
      <c r="AZ210" s="89">
        <f>+AW210+AU210+AS210+AQ210+AO210+AM210+AK210+AI210+AG210+AE210+AC210+AA210</f>
        <v>4200</v>
      </c>
      <c r="BA210" s="89">
        <f t="shared" si="3"/>
        <v>0</v>
      </c>
      <c r="BB210" s="89">
        <f>+AY210-T210</f>
        <v>0</v>
      </c>
    </row>
    <row r="211" spans="1:54" s="21" customFormat="1" ht="72" x14ac:dyDescent="0.3">
      <c r="A211" s="3" t="s">
        <v>33</v>
      </c>
      <c r="B211" s="3" t="s">
        <v>554</v>
      </c>
      <c r="C211" s="3" t="s">
        <v>449</v>
      </c>
      <c r="D211" s="3" t="s">
        <v>450</v>
      </c>
      <c r="E211" s="3" t="s">
        <v>448</v>
      </c>
      <c r="F211" s="18">
        <v>1</v>
      </c>
      <c r="G211" s="3" t="s">
        <v>181</v>
      </c>
      <c r="H211" s="3" t="s">
        <v>34</v>
      </c>
      <c r="I211" s="3" t="s">
        <v>182</v>
      </c>
      <c r="J211" s="6" t="s">
        <v>519</v>
      </c>
      <c r="K211" s="22" t="s">
        <v>62</v>
      </c>
      <c r="L211" s="23" t="s">
        <v>88</v>
      </c>
      <c r="M211" s="22" t="s">
        <v>89</v>
      </c>
      <c r="N211" s="22" t="s">
        <v>86</v>
      </c>
      <c r="O211" s="22" t="s">
        <v>146</v>
      </c>
      <c r="P211" s="22" t="s">
        <v>197</v>
      </c>
      <c r="Q211" s="7" t="s">
        <v>157</v>
      </c>
      <c r="R211" s="5"/>
      <c r="S211" s="5">
        <v>530405</v>
      </c>
      <c r="T211" s="61">
        <v>234837.19</v>
      </c>
      <c r="U211" s="61"/>
      <c r="V211" s="61"/>
      <c r="W211" s="61"/>
      <c r="X211" s="61"/>
      <c r="Y211" s="61"/>
      <c r="Z211" s="61">
        <v>234837.19</v>
      </c>
      <c r="AA211" s="61">
        <v>0</v>
      </c>
      <c r="AB211" s="61">
        <v>0</v>
      </c>
      <c r="AC211" s="61">
        <v>0</v>
      </c>
      <c r="AD211" s="61">
        <v>0</v>
      </c>
      <c r="AE211" s="61">
        <v>0</v>
      </c>
      <c r="AF211" s="61">
        <v>0</v>
      </c>
      <c r="AG211" s="61">
        <v>0</v>
      </c>
      <c r="AH211" s="61">
        <v>0</v>
      </c>
      <c r="AI211" s="61">
        <v>0</v>
      </c>
      <c r="AJ211" s="61">
        <v>0</v>
      </c>
      <c r="AK211" s="61">
        <v>0</v>
      </c>
      <c r="AL211" s="61">
        <v>0</v>
      </c>
      <c r="AM211" s="61">
        <v>0</v>
      </c>
      <c r="AN211" s="61">
        <v>0</v>
      </c>
      <c r="AO211" s="61">
        <v>234837.19</v>
      </c>
      <c r="AP211" s="61">
        <v>0</v>
      </c>
      <c r="AQ211" s="61">
        <v>0</v>
      </c>
      <c r="AR211" s="61">
        <v>0</v>
      </c>
      <c r="AS211" s="61">
        <v>0</v>
      </c>
      <c r="AT211" s="64">
        <v>0</v>
      </c>
      <c r="AU211" s="64">
        <v>0</v>
      </c>
      <c r="AV211" s="64">
        <v>0</v>
      </c>
      <c r="AW211" s="64">
        <v>0</v>
      </c>
      <c r="AY211" s="89">
        <f>+AV211+AT211+AR211+AP211+AN211+AL211+AJ211+AH211+AF211+AD211+AB211+Z211</f>
        <v>234837.19</v>
      </c>
      <c r="AZ211" s="89">
        <f>+AW211+AU211+AS211+AQ211+AO211+AM211+AK211+AI211+AG211+AE211+AC211+AA211</f>
        <v>234837.19</v>
      </c>
      <c r="BA211" s="89">
        <f t="shared" si="3"/>
        <v>0</v>
      </c>
      <c r="BB211" s="89">
        <f>+AY211-T211</f>
        <v>0</v>
      </c>
    </row>
    <row r="212" spans="1:54" s="21" customFormat="1" ht="72" x14ac:dyDescent="0.3">
      <c r="A212" s="3" t="s">
        <v>33</v>
      </c>
      <c r="B212" s="3" t="s">
        <v>554</v>
      </c>
      <c r="C212" s="3" t="s">
        <v>451</v>
      </c>
      <c r="D212" s="3" t="s">
        <v>450</v>
      </c>
      <c r="E212" s="3" t="s">
        <v>460</v>
      </c>
      <c r="F212" s="18">
        <v>0.8</v>
      </c>
      <c r="G212" s="3" t="s">
        <v>219</v>
      </c>
      <c r="H212" s="3" t="s">
        <v>165</v>
      </c>
      <c r="I212" s="3" t="s">
        <v>220</v>
      </c>
      <c r="J212" s="6" t="s">
        <v>454</v>
      </c>
      <c r="K212" s="22" t="s">
        <v>62</v>
      </c>
      <c r="L212" s="23" t="s">
        <v>88</v>
      </c>
      <c r="M212" s="22" t="s">
        <v>89</v>
      </c>
      <c r="N212" s="22" t="s">
        <v>90</v>
      </c>
      <c r="O212" s="22" t="s">
        <v>62</v>
      </c>
      <c r="P212" s="22" t="s">
        <v>226</v>
      </c>
      <c r="Q212" s="7" t="s">
        <v>157</v>
      </c>
      <c r="R212" s="5" t="s">
        <v>276</v>
      </c>
      <c r="S212" s="5">
        <v>530826</v>
      </c>
      <c r="T212" s="61">
        <v>0</v>
      </c>
      <c r="U212" s="61">
        <v>1200000</v>
      </c>
      <c r="V212" s="61">
        <v>0</v>
      </c>
      <c r="W212" s="61">
        <v>0</v>
      </c>
      <c r="X212" s="61">
        <v>0</v>
      </c>
      <c r="Y212" s="61">
        <v>0</v>
      </c>
      <c r="Z212" s="61">
        <v>0</v>
      </c>
      <c r="AA212" s="61">
        <v>0</v>
      </c>
      <c r="AB212" s="61">
        <v>0</v>
      </c>
      <c r="AC212" s="61">
        <v>0</v>
      </c>
      <c r="AD212" s="61">
        <v>0</v>
      </c>
      <c r="AE212" s="61">
        <v>0</v>
      </c>
      <c r="AF212" s="61">
        <v>0</v>
      </c>
      <c r="AG212" s="61">
        <v>0</v>
      </c>
      <c r="AH212" s="61">
        <v>0</v>
      </c>
      <c r="AI212" s="61">
        <v>0</v>
      </c>
      <c r="AJ212" s="61">
        <v>0</v>
      </c>
      <c r="AK212" s="61">
        <v>0</v>
      </c>
      <c r="AL212" s="61">
        <v>0</v>
      </c>
      <c r="AM212" s="61">
        <v>0</v>
      </c>
      <c r="AN212" s="61">
        <v>0</v>
      </c>
      <c r="AO212" s="61">
        <v>0</v>
      </c>
      <c r="AP212" s="61">
        <v>0</v>
      </c>
      <c r="AQ212" s="61">
        <v>0</v>
      </c>
      <c r="AR212" s="61">
        <v>0</v>
      </c>
      <c r="AS212" s="61">
        <v>0</v>
      </c>
      <c r="AT212" s="64">
        <v>0</v>
      </c>
      <c r="AU212" s="64">
        <v>0</v>
      </c>
      <c r="AV212" s="64">
        <v>0</v>
      </c>
      <c r="AW212" s="64">
        <v>0</v>
      </c>
      <c r="AY212" s="89">
        <f>+AV212+AT212+AR212+AP212+AN212+AL212+AJ212+AH212+AF212+AD212+AB212+Z212</f>
        <v>0</v>
      </c>
      <c r="AZ212" s="89">
        <f>+AW212+AU212+AS212+AQ212+AO212+AM212+AK212+AI212+AG212+AE212+AC212+AA212</f>
        <v>0</v>
      </c>
      <c r="BA212" s="89">
        <f t="shared" si="3"/>
        <v>0</v>
      </c>
      <c r="BB212" s="89">
        <f>+AY212-T212</f>
        <v>0</v>
      </c>
    </row>
    <row r="213" spans="1:54" s="21" customFormat="1" ht="72" x14ac:dyDescent="0.3">
      <c r="A213" s="3" t="s">
        <v>33</v>
      </c>
      <c r="B213" s="3" t="s">
        <v>554</v>
      </c>
      <c r="C213" s="3" t="s">
        <v>451</v>
      </c>
      <c r="D213" s="3" t="s">
        <v>450</v>
      </c>
      <c r="E213" s="3" t="s">
        <v>460</v>
      </c>
      <c r="F213" s="18">
        <v>0.8</v>
      </c>
      <c r="G213" s="3" t="s">
        <v>219</v>
      </c>
      <c r="H213" s="3" t="s">
        <v>165</v>
      </c>
      <c r="I213" s="3" t="s">
        <v>220</v>
      </c>
      <c r="J213" s="6" t="s">
        <v>268</v>
      </c>
      <c r="K213" s="22" t="s">
        <v>62</v>
      </c>
      <c r="L213" s="23" t="s">
        <v>88</v>
      </c>
      <c r="M213" s="22" t="s">
        <v>89</v>
      </c>
      <c r="N213" s="22" t="s">
        <v>90</v>
      </c>
      <c r="O213" s="22" t="s">
        <v>62</v>
      </c>
      <c r="P213" s="22" t="s">
        <v>227</v>
      </c>
      <c r="Q213" s="7" t="s">
        <v>157</v>
      </c>
      <c r="R213" s="5"/>
      <c r="S213" s="5">
        <v>530404</v>
      </c>
      <c r="T213" s="61">
        <v>6779.95</v>
      </c>
      <c r="U213" s="61">
        <v>0</v>
      </c>
      <c r="V213" s="61">
        <v>0</v>
      </c>
      <c r="W213" s="61">
        <v>0</v>
      </c>
      <c r="X213" s="61">
        <v>0</v>
      </c>
      <c r="Y213" s="61">
        <v>0</v>
      </c>
      <c r="Z213" s="61">
        <v>0</v>
      </c>
      <c r="AA213" s="61">
        <v>0</v>
      </c>
      <c r="AB213" s="61">
        <v>0</v>
      </c>
      <c r="AC213" s="61">
        <v>0</v>
      </c>
      <c r="AD213" s="61">
        <v>0</v>
      </c>
      <c r="AE213" s="61">
        <v>0</v>
      </c>
      <c r="AF213" s="61">
        <v>0</v>
      </c>
      <c r="AG213" s="61">
        <v>0</v>
      </c>
      <c r="AH213" s="61">
        <v>0</v>
      </c>
      <c r="AI213" s="61">
        <v>0</v>
      </c>
      <c r="AJ213" s="61">
        <v>0</v>
      </c>
      <c r="AK213" s="61">
        <v>0</v>
      </c>
      <c r="AL213" s="61">
        <v>0</v>
      </c>
      <c r="AM213" s="61">
        <v>0</v>
      </c>
      <c r="AN213" s="61">
        <v>0</v>
      </c>
      <c r="AO213" s="61">
        <v>0</v>
      </c>
      <c r="AP213" s="61">
        <v>0</v>
      </c>
      <c r="AQ213" s="61">
        <v>0</v>
      </c>
      <c r="AR213" s="61">
        <v>6779.95</v>
      </c>
      <c r="AS213" s="61">
        <v>0</v>
      </c>
      <c r="AT213" s="64">
        <v>0</v>
      </c>
      <c r="AU213" s="64">
        <v>0</v>
      </c>
      <c r="AV213" s="64">
        <v>0</v>
      </c>
      <c r="AW213" s="64">
        <v>6779.95</v>
      </c>
      <c r="AY213" s="89">
        <f>+AV213+AT213+AR213+AP213+AN213+AL213+AJ213+AH213+AF213+AD213+AB213+Z213</f>
        <v>6779.95</v>
      </c>
      <c r="AZ213" s="89">
        <f>+AW213+AU213+AS213+AQ213+AO213+AM213+AK213+AI213+AG213+AE213+AC213+AA213</f>
        <v>6779.95</v>
      </c>
      <c r="BA213" s="89">
        <f t="shared" si="3"/>
        <v>0</v>
      </c>
      <c r="BB213" s="89">
        <f>+AY213-T213</f>
        <v>0</v>
      </c>
    </row>
    <row r="214" spans="1:54" s="21" customFormat="1" ht="72" x14ac:dyDescent="0.3">
      <c r="A214" s="3" t="s">
        <v>33</v>
      </c>
      <c r="B214" s="3" t="s">
        <v>554</v>
      </c>
      <c r="C214" s="3" t="s">
        <v>451</v>
      </c>
      <c r="D214" s="3" t="s">
        <v>450</v>
      </c>
      <c r="E214" s="3" t="s">
        <v>460</v>
      </c>
      <c r="F214" s="18">
        <v>0.8</v>
      </c>
      <c r="G214" s="3" t="s">
        <v>219</v>
      </c>
      <c r="H214" s="3" t="s">
        <v>165</v>
      </c>
      <c r="I214" s="3" t="s">
        <v>220</v>
      </c>
      <c r="J214" s="6" t="s">
        <v>269</v>
      </c>
      <c r="K214" s="22" t="s">
        <v>62</v>
      </c>
      <c r="L214" s="23" t="s">
        <v>88</v>
      </c>
      <c r="M214" s="22" t="s">
        <v>89</v>
      </c>
      <c r="N214" s="22" t="s">
        <v>90</v>
      </c>
      <c r="O214" s="22" t="s">
        <v>62</v>
      </c>
      <c r="P214" s="22" t="s">
        <v>228</v>
      </c>
      <c r="Q214" s="7" t="s">
        <v>157</v>
      </c>
      <c r="R214" s="5" t="s">
        <v>277</v>
      </c>
      <c r="S214" s="5">
        <v>530404</v>
      </c>
      <c r="T214" s="61">
        <v>10000</v>
      </c>
      <c r="U214" s="61">
        <v>20000</v>
      </c>
      <c r="V214" s="61">
        <v>0</v>
      </c>
      <c r="W214" s="61">
        <v>0</v>
      </c>
      <c r="X214" s="61">
        <v>0</v>
      </c>
      <c r="Y214" s="61">
        <v>0</v>
      </c>
      <c r="Z214" s="61">
        <v>0</v>
      </c>
      <c r="AA214" s="61">
        <v>0</v>
      </c>
      <c r="AB214" s="61">
        <v>0</v>
      </c>
      <c r="AC214" s="61">
        <v>0</v>
      </c>
      <c r="AD214" s="61">
        <v>0</v>
      </c>
      <c r="AE214" s="61">
        <v>0</v>
      </c>
      <c r="AF214" s="61">
        <v>0</v>
      </c>
      <c r="AG214" s="61">
        <v>0</v>
      </c>
      <c r="AH214" s="61">
        <v>0</v>
      </c>
      <c r="AI214" s="61">
        <v>0</v>
      </c>
      <c r="AJ214" s="61">
        <v>0</v>
      </c>
      <c r="AK214" s="61">
        <v>0</v>
      </c>
      <c r="AL214" s="61">
        <v>0</v>
      </c>
      <c r="AM214" s="61">
        <v>0</v>
      </c>
      <c r="AN214" s="61">
        <v>0</v>
      </c>
      <c r="AO214" s="61">
        <v>0</v>
      </c>
      <c r="AP214" s="61">
        <v>10000</v>
      </c>
      <c r="AQ214" s="61">
        <v>0</v>
      </c>
      <c r="AR214" s="61">
        <v>0</v>
      </c>
      <c r="AS214" s="61">
        <v>0</v>
      </c>
      <c r="AT214" s="64">
        <v>0</v>
      </c>
      <c r="AU214" s="64">
        <v>0</v>
      </c>
      <c r="AV214" s="64">
        <v>0</v>
      </c>
      <c r="AW214" s="64">
        <v>10000</v>
      </c>
      <c r="AY214" s="89">
        <f>+AV214+AT214+AR214+AP214+AN214+AL214+AJ214+AH214+AF214+AD214+AB214+Z214</f>
        <v>10000</v>
      </c>
      <c r="AZ214" s="89">
        <f>+AW214+AU214+AS214+AQ214+AO214+AM214+AK214+AI214+AG214+AE214+AC214+AA214</f>
        <v>10000</v>
      </c>
      <c r="BA214" s="89">
        <f t="shared" si="3"/>
        <v>0</v>
      </c>
      <c r="BB214" s="89">
        <f>+AY214-T214</f>
        <v>0</v>
      </c>
    </row>
    <row r="215" spans="1:54" s="21" customFormat="1" ht="72" x14ac:dyDescent="0.3">
      <c r="A215" s="3" t="s">
        <v>33</v>
      </c>
      <c r="B215" s="3" t="s">
        <v>554</v>
      </c>
      <c r="C215" s="3" t="s">
        <v>451</v>
      </c>
      <c r="D215" s="3" t="s">
        <v>450</v>
      </c>
      <c r="E215" s="3" t="s">
        <v>460</v>
      </c>
      <c r="F215" s="18">
        <v>0.8</v>
      </c>
      <c r="G215" s="3" t="s">
        <v>219</v>
      </c>
      <c r="H215" s="3" t="s">
        <v>165</v>
      </c>
      <c r="I215" s="3" t="s">
        <v>220</v>
      </c>
      <c r="J215" s="6" t="s">
        <v>455</v>
      </c>
      <c r="K215" s="22" t="s">
        <v>62</v>
      </c>
      <c r="L215" s="23" t="s">
        <v>88</v>
      </c>
      <c r="M215" s="22" t="s">
        <v>89</v>
      </c>
      <c r="N215" s="22" t="s">
        <v>90</v>
      </c>
      <c r="O215" s="22" t="s">
        <v>62</v>
      </c>
      <c r="P215" s="22" t="s">
        <v>229</v>
      </c>
      <c r="Q215" s="7" t="s">
        <v>157</v>
      </c>
      <c r="R215" s="5" t="s">
        <v>278</v>
      </c>
      <c r="S215" s="5">
        <v>530404</v>
      </c>
      <c r="T215" s="61">
        <v>6779.95</v>
      </c>
      <c r="U215" s="61">
        <v>0</v>
      </c>
      <c r="V215" s="61">
        <v>0</v>
      </c>
      <c r="W215" s="61">
        <v>0</v>
      </c>
      <c r="X215" s="61">
        <v>0</v>
      </c>
      <c r="Y215" s="61">
        <v>0</v>
      </c>
      <c r="Z215" s="61">
        <v>0</v>
      </c>
      <c r="AA215" s="61">
        <v>0</v>
      </c>
      <c r="AB215" s="61">
        <v>0</v>
      </c>
      <c r="AC215" s="61">
        <v>0</v>
      </c>
      <c r="AD215" s="61">
        <v>0</v>
      </c>
      <c r="AE215" s="61">
        <v>0</v>
      </c>
      <c r="AF215" s="61">
        <v>0</v>
      </c>
      <c r="AG215" s="61">
        <v>0</v>
      </c>
      <c r="AH215" s="61">
        <v>0</v>
      </c>
      <c r="AI215" s="61">
        <v>0</v>
      </c>
      <c r="AJ215" s="61">
        <v>0</v>
      </c>
      <c r="AK215" s="61">
        <v>0</v>
      </c>
      <c r="AL215" s="61">
        <v>0</v>
      </c>
      <c r="AM215" s="61">
        <v>0</v>
      </c>
      <c r="AN215" s="61">
        <v>0</v>
      </c>
      <c r="AO215" s="61">
        <v>0</v>
      </c>
      <c r="AP215" s="61">
        <v>0</v>
      </c>
      <c r="AQ215" s="61">
        <v>0</v>
      </c>
      <c r="AR215" s="61">
        <v>0</v>
      </c>
      <c r="AS215" s="61">
        <v>0</v>
      </c>
      <c r="AT215" s="64">
        <v>6779.95</v>
      </c>
      <c r="AU215" s="64">
        <v>0</v>
      </c>
      <c r="AV215" s="64">
        <v>0</v>
      </c>
      <c r="AW215" s="64">
        <v>6779.95</v>
      </c>
      <c r="AY215" s="89">
        <f>+AV215+AT215+AR215+AP215+AN215+AL215+AJ215+AH215+AF215+AD215+AB215+Z215</f>
        <v>6779.95</v>
      </c>
      <c r="AZ215" s="89">
        <f>+AW215+AU215+AS215+AQ215+AO215+AM215+AK215+AI215+AG215+AE215+AC215+AA215</f>
        <v>6779.95</v>
      </c>
      <c r="BA215" s="89">
        <f t="shared" si="3"/>
        <v>0</v>
      </c>
      <c r="BB215" s="89">
        <f>+AY215-T215</f>
        <v>0</v>
      </c>
    </row>
    <row r="216" spans="1:54" s="21" customFormat="1" ht="72" x14ac:dyDescent="0.3">
      <c r="A216" s="3" t="s">
        <v>33</v>
      </c>
      <c r="B216" s="3" t="s">
        <v>554</v>
      </c>
      <c r="C216" s="3" t="s">
        <v>451</v>
      </c>
      <c r="D216" s="3" t="s">
        <v>450</v>
      </c>
      <c r="E216" s="3" t="s">
        <v>460</v>
      </c>
      <c r="F216" s="18">
        <v>0.8</v>
      </c>
      <c r="G216" s="3" t="s">
        <v>219</v>
      </c>
      <c r="H216" s="3" t="s">
        <v>165</v>
      </c>
      <c r="I216" s="3" t="s">
        <v>220</v>
      </c>
      <c r="J216" s="6" t="s">
        <v>270</v>
      </c>
      <c r="K216" s="22" t="s">
        <v>62</v>
      </c>
      <c r="L216" s="23" t="s">
        <v>88</v>
      </c>
      <c r="M216" s="22" t="s">
        <v>89</v>
      </c>
      <c r="N216" s="22" t="s">
        <v>90</v>
      </c>
      <c r="O216" s="22" t="s">
        <v>62</v>
      </c>
      <c r="P216" s="22" t="s">
        <v>230</v>
      </c>
      <c r="Q216" s="7" t="s">
        <v>157</v>
      </c>
      <c r="R216" s="5" t="s">
        <v>279</v>
      </c>
      <c r="S216" s="5">
        <v>530823</v>
      </c>
      <c r="T216" s="61">
        <v>30000</v>
      </c>
      <c r="U216" s="61">
        <v>0</v>
      </c>
      <c r="V216" s="61">
        <v>0</v>
      </c>
      <c r="W216" s="61">
        <v>0</v>
      </c>
      <c r="X216" s="61">
        <v>0</v>
      </c>
      <c r="Y216" s="61">
        <v>0</v>
      </c>
      <c r="Z216" s="61">
        <v>0</v>
      </c>
      <c r="AA216" s="61">
        <v>0</v>
      </c>
      <c r="AB216" s="61">
        <v>0</v>
      </c>
      <c r="AC216" s="61">
        <v>0</v>
      </c>
      <c r="AD216" s="61">
        <v>0</v>
      </c>
      <c r="AE216" s="61">
        <v>0</v>
      </c>
      <c r="AF216" s="61">
        <v>0</v>
      </c>
      <c r="AG216" s="61">
        <v>0</v>
      </c>
      <c r="AH216" s="61">
        <v>0</v>
      </c>
      <c r="AI216" s="61">
        <v>0</v>
      </c>
      <c r="AJ216" s="61">
        <v>30000</v>
      </c>
      <c r="AK216" s="61">
        <v>0</v>
      </c>
      <c r="AL216" s="61">
        <v>0</v>
      </c>
      <c r="AM216" s="61">
        <v>0</v>
      </c>
      <c r="AN216" s="61">
        <v>0</v>
      </c>
      <c r="AO216" s="61">
        <v>30000</v>
      </c>
      <c r="AP216" s="61">
        <v>0</v>
      </c>
      <c r="AQ216" s="61">
        <v>0</v>
      </c>
      <c r="AR216" s="61">
        <v>0</v>
      </c>
      <c r="AS216" s="61">
        <v>0</v>
      </c>
      <c r="AT216" s="64">
        <v>0</v>
      </c>
      <c r="AU216" s="64">
        <v>0</v>
      </c>
      <c r="AV216" s="64">
        <v>0</v>
      </c>
      <c r="AW216" s="64">
        <v>0</v>
      </c>
      <c r="AY216" s="89">
        <f>+AV216+AT216+AR216+AP216+AN216+AL216+AJ216+AH216+AF216+AD216+AB216+Z216</f>
        <v>30000</v>
      </c>
      <c r="AZ216" s="89">
        <f>+AW216+AU216+AS216+AQ216+AO216+AM216+AK216+AI216+AG216+AE216+AC216+AA216</f>
        <v>30000</v>
      </c>
      <c r="BA216" s="89">
        <f t="shared" si="3"/>
        <v>0</v>
      </c>
      <c r="BB216" s="89">
        <f>+AY216-T216</f>
        <v>0</v>
      </c>
    </row>
    <row r="217" spans="1:54" s="21" customFormat="1" ht="72" x14ac:dyDescent="0.3">
      <c r="A217" s="3" t="s">
        <v>33</v>
      </c>
      <c r="B217" s="3" t="s">
        <v>554</v>
      </c>
      <c r="C217" s="3" t="s">
        <v>451</v>
      </c>
      <c r="D217" s="3" t="s">
        <v>450</v>
      </c>
      <c r="E217" s="3" t="s">
        <v>460</v>
      </c>
      <c r="F217" s="18">
        <v>0.8</v>
      </c>
      <c r="G217" s="3" t="s">
        <v>219</v>
      </c>
      <c r="H217" s="3" t="s">
        <v>165</v>
      </c>
      <c r="I217" s="3" t="s">
        <v>220</v>
      </c>
      <c r="J217" s="6" t="s">
        <v>456</v>
      </c>
      <c r="K217" s="22" t="s">
        <v>62</v>
      </c>
      <c r="L217" s="23" t="s">
        <v>88</v>
      </c>
      <c r="M217" s="22" t="s">
        <v>89</v>
      </c>
      <c r="N217" s="22" t="s">
        <v>90</v>
      </c>
      <c r="O217" s="22" t="s">
        <v>62</v>
      </c>
      <c r="P217" s="22" t="s">
        <v>231</v>
      </c>
      <c r="Q217" s="7" t="s">
        <v>157</v>
      </c>
      <c r="R217" s="5" t="s">
        <v>280</v>
      </c>
      <c r="S217" s="5">
        <v>530823</v>
      </c>
      <c r="T217" s="61">
        <v>5445.12</v>
      </c>
      <c r="U217" s="61">
        <v>0</v>
      </c>
      <c r="V217" s="61">
        <v>0</v>
      </c>
      <c r="W217" s="61">
        <v>0</v>
      </c>
      <c r="X217" s="61">
        <v>0</v>
      </c>
      <c r="Y217" s="61">
        <v>0</v>
      </c>
      <c r="Z217" s="61">
        <v>0</v>
      </c>
      <c r="AA217" s="61">
        <v>0</v>
      </c>
      <c r="AB217" s="61">
        <v>0</v>
      </c>
      <c r="AC217" s="61">
        <v>0</v>
      </c>
      <c r="AD217" s="61">
        <v>0</v>
      </c>
      <c r="AE217" s="61">
        <v>0</v>
      </c>
      <c r="AF217" s="61">
        <v>0</v>
      </c>
      <c r="AG217" s="61">
        <v>0</v>
      </c>
      <c r="AH217" s="61">
        <v>0</v>
      </c>
      <c r="AI217" s="61">
        <v>0</v>
      </c>
      <c r="AJ217" s="61">
        <v>5445.12</v>
      </c>
      <c r="AK217" s="61">
        <v>0</v>
      </c>
      <c r="AL217" s="61">
        <v>0</v>
      </c>
      <c r="AM217" s="61">
        <v>0</v>
      </c>
      <c r="AN217" s="61">
        <v>0</v>
      </c>
      <c r="AO217" s="61">
        <v>5445.12</v>
      </c>
      <c r="AP217" s="61">
        <v>0</v>
      </c>
      <c r="AQ217" s="61">
        <v>0</v>
      </c>
      <c r="AR217" s="61">
        <v>0</v>
      </c>
      <c r="AS217" s="61">
        <v>0</v>
      </c>
      <c r="AT217" s="64">
        <v>0</v>
      </c>
      <c r="AU217" s="64">
        <v>0</v>
      </c>
      <c r="AV217" s="64">
        <v>0</v>
      </c>
      <c r="AW217" s="64">
        <v>0</v>
      </c>
      <c r="AY217" s="89">
        <f>+AV217+AT217+AR217+AP217+AN217+AL217+AJ217+AH217+AF217+AD217+AB217+Z217</f>
        <v>5445.12</v>
      </c>
      <c r="AZ217" s="89">
        <f>+AW217+AU217+AS217+AQ217+AO217+AM217+AK217+AI217+AG217+AE217+AC217+AA217</f>
        <v>5445.12</v>
      </c>
      <c r="BA217" s="89">
        <f t="shared" si="3"/>
        <v>0</v>
      </c>
      <c r="BB217" s="89">
        <f>+AY217-T217</f>
        <v>0</v>
      </c>
    </row>
    <row r="218" spans="1:54" s="21" customFormat="1" ht="72" x14ac:dyDescent="0.3">
      <c r="A218" s="3" t="s">
        <v>33</v>
      </c>
      <c r="B218" s="3" t="s">
        <v>554</v>
      </c>
      <c r="C218" s="3" t="s">
        <v>451</v>
      </c>
      <c r="D218" s="3" t="s">
        <v>450</v>
      </c>
      <c r="E218" s="3" t="s">
        <v>460</v>
      </c>
      <c r="F218" s="18">
        <v>0.8</v>
      </c>
      <c r="G218" s="3" t="s">
        <v>219</v>
      </c>
      <c r="H218" s="3" t="s">
        <v>165</v>
      </c>
      <c r="I218" s="3" t="s">
        <v>220</v>
      </c>
      <c r="J218" s="6" t="s">
        <v>456</v>
      </c>
      <c r="K218" s="22" t="s">
        <v>62</v>
      </c>
      <c r="L218" s="23" t="s">
        <v>88</v>
      </c>
      <c r="M218" s="22" t="s">
        <v>89</v>
      </c>
      <c r="N218" s="22" t="s">
        <v>90</v>
      </c>
      <c r="O218" s="22" t="s">
        <v>62</v>
      </c>
      <c r="P218" s="22" t="s">
        <v>231</v>
      </c>
      <c r="Q218" s="7" t="s">
        <v>157</v>
      </c>
      <c r="R218" s="5" t="s">
        <v>280</v>
      </c>
      <c r="S218" s="5">
        <v>840104</v>
      </c>
      <c r="T218" s="61">
        <v>2047.36</v>
      </c>
      <c r="U218" s="61">
        <v>0</v>
      </c>
      <c r="V218" s="61">
        <v>0</v>
      </c>
      <c r="W218" s="61">
        <v>0</v>
      </c>
      <c r="X218" s="61">
        <v>0</v>
      </c>
      <c r="Y218" s="61">
        <v>0</v>
      </c>
      <c r="Z218" s="61">
        <v>0</v>
      </c>
      <c r="AA218" s="61">
        <v>0</v>
      </c>
      <c r="AB218" s="61">
        <v>0</v>
      </c>
      <c r="AC218" s="61">
        <v>0</v>
      </c>
      <c r="AD218" s="61">
        <v>0</v>
      </c>
      <c r="AE218" s="61">
        <v>0</v>
      </c>
      <c r="AF218" s="61">
        <v>0</v>
      </c>
      <c r="AG218" s="61">
        <v>0</v>
      </c>
      <c r="AH218" s="61">
        <v>0</v>
      </c>
      <c r="AI218" s="61">
        <v>0</v>
      </c>
      <c r="AJ218" s="61">
        <v>2047.36</v>
      </c>
      <c r="AK218" s="61">
        <v>0</v>
      </c>
      <c r="AL218" s="61">
        <v>0</v>
      </c>
      <c r="AM218" s="61">
        <v>0</v>
      </c>
      <c r="AN218" s="61">
        <v>0</v>
      </c>
      <c r="AO218" s="61">
        <v>2047.36</v>
      </c>
      <c r="AP218" s="61">
        <v>0</v>
      </c>
      <c r="AQ218" s="61">
        <v>0</v>
      </c>
      <c r="AR218" s="61">
        <v>0</v>
      </c>
      <c r="AS218" s="61">
        <v>0</v>
      </c>
      <c r="AT218" s="64">
        <v>0</v>
      </c>
      <c r="AU218" s="64">
        <v>0</v>
      </c>
      <c r="AV218" s="64">
        <v>0</v>
      </c>
      <c r="AW218" s="64">
        <v>0</v>
      </c>
      <c r="AY218" s="89">
        <f>+AV218+AT218+AR218+AP218+AN218+AL218+AJ218+AH218+AF218+AD218+AB218+Z218</f>
        <v>2047.36</v>
      </c>
      <c r="AZ218" s="89">
        <f>+AW218+AU218+AS218+AQ218+AO218+AM218+AK218+AI218+AG218+AE218+AC218+AA218</f>
        <v>2047.36</v>
      </c>
      <c r="BA218" s="89">
        <f t="shared" si="3"/>
        <v>0</v>
      </c>
      <c r="BB218" s="89">
        <f>+AY218-T218</f>
        <v>0</v>
      </c>
    </row>
    <row r="219" spans="1:54" s="21" customFormat="1" ht="72" x14ac:dyDescent="0.3">
      <c r="A219" s="3" t="s">
        <v>33</v>
      </c>
      <c r="B219" s="3" t="s">
        <v>554</v>
      </c>
      <c r="C219" s="3" t="s">
        <v>451</v>
      </c>
      <c r="D219" s="3" t="s">
        <v>450</v>
      </c>
      <c r="E219" s="3" t="s">
        <v>460</v>
      </c>
      <c r="F219" s="18">
        <v>0.8</v>
      </c>
      <c r="G219" s="3" t="s">
        <v>219</v>
      </c>
      <c r="H219" s="3" t="s">
        <v>165</v>
      </c>
      <c r="I219" s="3" t="s">
        <v>220</v>
      </c>
      <c r="J219" s="6" t="s">
        <v>271</v>
      </c>
      <c r="K219" s="22" t="s">
        <v>62</v>
      </c>
      <c r="L219" s="23" t="s">
        <v>88</v>
      </c>
      <c r="M219" s="22" t="s">
        <v>89</v>
      </c>
      <c r="N219" s="22" t="s">
        <v>90</v>
      </c>
      <c r="O219" s="22" t="s">
        <v>62</v>
      </c>
      <c r="P219" s="22" t="s">
        <v>232</v>
      </c>
      <c r="Q219" s="7" t="s">
        <v>157</v>
      </c>
      <c r="R219" s="5" t="s">
        <v>281</v>
      </c>
      <c r="S219" s="5">
        <v>530415</v>
      </c>
      <c r="T219" s="61">
        <v>6700</v>
      </c>
      <c r="U219" s="61">
        <v>0</v>
      </c>
      <c r="V219" s="61">
        <v>0</v>
      </c>
      <c r="W219" s="61">
        <v>0</v>
      </c>
      <c r="X219" s="61">
        <v>0</v>
      </c>
      <c r="Y219" s="61">
        <v>0</v>
      </c>
      <c r="Z219" s="61">
        <v>0</v>
      </c>
      <c r="AA219" s="61">
        <v>0</v>
      </c>
      <c r="AB219" s="61">
        <v>0</v>
      </c>
      <c r="AC219" s="61">
        <v>0</v>
      </c>
      <c r="AD219" s="61">
        <v>0</v>
      </c>
      <c r="AE219" s="61">
        <v>0</v>
      </c>
      <c r="AF219" s="61">
        <v>0</v>
      </c>
      <c r="AG219" s="61">
        <v>0</v>
      </c>
      <c r="AH219" s="61">
        <v>0</v>
      </c>
      <c r="AI219" s="61">
        <v>0</v>
      </c>
      <c r="AJ219" s="61">
        <v>0</v>
      </c>
      <c r="AK219" s="61">
        <v>0</v>
      </c>
      <c r="AL219" s="61">
        <v>0</v>
      </c>
      <c r="AM219" s="61">
        <v>0</v>
      </c>
      <c r="AN219" s="61">
        <v>0</v>
      </c>
      <c r="AO219" s="61">
        <v>0</v>
      </c>
      <c r="AP219" s="61">
        <v>6700</v>
      </c>
      <c r="AQ219" s="61">
        <v>0</v>
      </c>
      <c r="AR219" s="61">
        <v>0</v>
      </c>
      <c r="AS219" s="61">
        <v>0</v>
      </c>
      <c r="AT219" s="64">
        <v>0</v>
      </c>
      <c r="AU219" s="64">
        <v>0</v>
      </c>
      <c r="AV219" s="64">
        <v>0</v>
      </c>
      <c r="AW219" s="64">
        <v>6700</v>
      </c>
      <c r="AY219" s="89">
        <f>+AV219+AT219+AR219+AP219+AN219+AL219+AJ219+AH219+AF219+AD219+AB219+Z219</f>
        <v>6700</v>
      </c>
      <c r="AZ219" s="89">
        <f>+AW219+AU219+AS219+AQ219+AO219+AM219+AK219+AI219+AG219+AE219+AC219+AA219</f>
        <v>6700</v>
      </c>
      <c r="BA219" s="89">
        <f t="shared" si="3"/>
        <v>0</v>
      </c>
      <c r="BB219" s="89">
        <f>+AY219-T219</f>
        <v>0</v>
      </c>
    </row>
    <row r="220" spans="1:54" s="21" customFormat="1" ht="72" x14ac:dyDescent="0.3">
      <c r="A220" s="3" t="s">
        <v>33</v>
      </c>
      <c r="B220" s="3" t="s">
        <v>554</v>
      </c>
      <c r="C220" s="3" t="s">
        <v>451</v>
      </c>
      <c r="D220" s="3" t="s">
        <v>450</v>
      </c>
      <c r="E220" s="3" t="s">
        <v>460</v>
      </c>
      <c r="F220" s="18">
        <v>0.8</v>
      </c>
      <c r="G220" s="3" t="s">
        <v>219</v>
      </c>
      <c r="H220" s="3" t="s">
        <v>165</v>
      </c>
      <c r="I220" s="3" t="s">
        <v>220</v>
      </c>
      <c r="J220" s="6" t="s">
        <v>272</v>
      </c>
      <c r="K220" s="22" t="s">
        <v>62</v>
      </c>
      <c r="L220" s="23" t="s">
        <v>88</v>
      </c>
      <c r="M220" s="22" t="s">
        <v>89</v>
      </c>
      <c r="N220" s="22" t="s">
        <v>90</v>
      </c>
      <c r="O220" s="22" t="s">
        <v>62</v>
      </c>
      <c r="P220" s="22" t="s">
        <v>233</v>
      </c>
      <c r="Q220" s="7" t="s">
        <v>157</v>
      </c>
      <c r="R220" s="5" t="s">
        <v>282</v>
      </c>
      <c r="S220" s="5">
        <v>530404</v>
      </c>
      <c r="T220" s="61">
        <v>15000</v>
      </c>
      <c r="U220" s="61">
        <v>15000</v>
      </c>
      <c r="V220" s="61">
        <v>0</v>
      </c>
      <c r="W220" s="61">
        <v>0</v>
      </c>
      <c r="X220" s="61">
        <v>0</v>
      </c>
      <c r="Y220" s="61">
        <v>0</v>
      </c>
      <c r="Z220" s="61">
        <v>0</v>
      </c>
      <c r="AA220" s="61">
        <v>0</v>
      </c>
      <c r="AB220" s="61">
        <v>0</v>
      </c>
      <c r="AC220" s="61">
        <v>0</v>
      </c>
      <c r="AD220" s="61">
        <v>0</v>
      </c>
      <c r="AE220" s="61">
        <v>0</v>
      </c>
      <c r="AF220" s="61">
        <v>0</v>
      </c>
      <c r="AG220" s="61">
        <v>0</v>
      </c>
      <c r="AH220" s="61">
        <v>0</v>
      </c>
      <c r="AI220" s="61">
        <v>0</v>
      </c>
      <c r="AJ220" s="61">
        <v>15000</v>
      </c>
      <c r="AK220" s="61">
        <v>0</v>
      </c>
      <c r="AL220" s="61">
        <v>0</v>
      </c>
      <c r="AM220" s="61">
        <v>0</v>
      </c>
      <c r="AN220" s="61">
        <v>0</v>
      </c>
      <c r="AO220" s="61">
        <v>0</v>
      </c>
      <c r="AP220" s="61">
        <v>0</v>
      </c>
      <c r="AQ220" s="61">
        <v>0</v>
      </c>
      <c r="AR220" s="61">
        <v>0</v>
      </c>
      <c r="AS220" s="61">
        <v>0</v>
      </c>
      <c r="AT220" s="64">
        <v>0</v>
      </c>
      <c r="AU220" s="64">
        <v>0</v>
      </c>
      <c r="AV220" s="64">
        <v>0</v>
      </c>
      <c r="AW220" s="64">
        <v>15000</v>
      </c>
      <c r="AY220" s="89">
        <f>+AV220+AT220+AR220+AP220+AN220+AL220+AJ220+AH220+AF220+AD220+AB220+Z220</f>
        <v>15000</v>
      </c>
      <c r="AZ220" s="89">
        <f>+AW220+AU220+AS220+AQ220+AO220+AM220+AK220+AI220+AG220+AE220+AC220+AA220</f>
        <v>15000</v>
      </c>
      <c r="BA220" s="89">
        <f t="shared" si="3"/>
        <v>0</v>
      </c>
      <c r="BB220" s="89">
        <f>+AY220-T220</f>
        <v>0</v>
      </c>
    </row>
    <row r="221" spans="1:54" s="21" customFormat="1" ht="72" x14ac:dyDescent="0.3">
      <c r="A221" s="3" t="s">
        <v>33</v>
      </c>
      <c r="B221" s="3" t="s">
        <v>554</v>
      </c>
      <c r="C221" s="3" t="s">
        <v>451</v>
      </c>
      <c r="D221" s="3" t="s">
        <v>450</v>
      </c>
      <c r="E221" s="3" t="s">
        <v>460</v>
      </c>
      <c r="F221" s="18">
        <v>0.8</v>
      </c>
      <c r="G221" s="3" t="s">
        <v>219</v>
      </c>
      <c r="H221" s="3" t="s">
        <v>165</v>
      </c>
      <c r="I221" s="3" t="s">
        <v>220</v>
      </c>
      <c r="J221" s="6" t="s">
        <v>457</v>
      </c>
      <c r="K221" s="22" t="s">
        <v>62</v>
      </c>
      <c r="L221" s="23" t="s">
        <v>88</v>
      </c>
      <c r="M221" s="22" t="s">
        <v>89</v>
      </c>
      <c r="N221" s="22" t="s">
        <v>90</v>
      </c>
      <c r="O221" s="22" t="s">
        <v>62</v>
      </c>
      <c r="P221" s="22" t="s">
        <v>234</v>
      </c>
      <c r="Q221" s="7" t="s">
        <v>157</v>
      </c>
      <c r="R221" s="5" t="s">
        <v>283</v>
      </c>
      <c r="S221" s="5">
        <v>840111</v>
      </c>
      <c r="T221" s="61">
        <v>0</v>
      </c>
      <c r="U221" s="61">
        <v>242000</v>
      </c>
      <c r="V221" s="61">
        <v>0</v>
      </c>
      <c r="W221" s="61">
        <v>0</v>
      </c>
      <c r="X221" s="61">
        <v>0</v>
      </c>
      <c r="Y221" s="61">
        <v>0</v>
      </c>
      <c r="Z221" s="61">
        <v>0</v>
      </c>
      <c r="AA221" s="61">
        <v>0</v>
      </c>
      <c r="AB221" s="61">
        <v>0</v>
      </c>
      <c r="AC221" s="61">
        <v>0</v>
      </c>
      <c r="AD221" s="61">
        <v>0</v>
      </c>
      <c r="AE221" s="61">
        <v>0</v>
      </c>
      <c r="AF221" s="61">
        <v>0</v>
      </c>
      <c r="AG221" s="61">
        <v>0</v>
      </c>
      <c r="AH221" s="61">
        <v>0</v>
      </c>
      <c r="AI221" s="61">
        <v>0</v>
      </c>
      <c r="AJ221" s="61">
        <v>0</v>
      </c>
      <c r="AK221" s="61">
        <v>0</v>
      </c>
      <c r="AL221" s="61">
        <v>0</v>
      </c>
      <c r="AM221" s="61">
        <v>0</v>
      </c>
      <c r="AN221" s="61">
        <v>0</v>
      </c>
      <c r="AO221" s="61">
        <v>0</v>
      </c>
      <c r="AP221" s="61">
        <v>0</v>
      </c>
      <c r="AQ221" s="61">
        <v>0</v>
      </c>
      <c r="AR221" s="61">
        <v>0</v>
      </c>
      <c r="AS221" s="61">
        <v>0</v>
      </c>
      <c r="AT221" s="64">
        <v>0</v>
      </c>
      <c r="AU221" s="64">
        <v>0</v>
      </c>
      <c r="AV221" s="64">
        <v>0</v>
      </c>
      <c r="AW221" s="64">
        <v>0</v>
      </c>
      <c r="AY221" s="89">
        <f>+AV221+AT221+AR221+AP221+AN221+AL221+AJ221+AH221+AF221+AD221+AB221+Z221</f>
        <v>0</v>
      </c>
      <c r="AZ221" s="89">
        <f>+AW221+AU221+AS221+AQ221+AO221+AM221+AK221+AI221+AG221+AE221+AC221+AA221</f>
        <v>0</v>
      </c>
      <c r="BA221" s="89">
        <f t="shared" si="3"/>
        <v>0</v>
      </c>
      <c r="BB221" s="89">
        <f>+AY221-T221</f>
        <v>0</v>
      </c>
    </row>
    <row r="222" spans="1:54" s="21" customFormat="1" ht="72" x14ac:dyDescent="0.3">
      <c r="A222" s="3" t="s">
        <v>33</v>
      </c>
      <c r="B222" s="3" t="s">
        <v>554</v>
      </c>
      <c r="C222" s="3" t="s">
        <v>451</v>
      </c>
      <c r="D222" s="3" t="s">
        <v>450</v>
      </c>
      <c r="E222" s="3" t="s">
        <v>460</v>
      </c>
      <c r="F222" s="18">
        <v>0.8</v>
      </c>
      <c r="G222" s="3" t="s">
        <v>219</v>
      </c>
      <c r="H222" s="3" t="s">
        <v>165</v>
      </c>
      <c r="I222" s="3" t="s">
        <v>220</v>
      </c>
      <c r="J222" s="6" t="s">
        <v>458</v>
      </c>
      <c r="K222" s="22" t="s">
        <v>62</v>
      </c>
      <c r="L222" s="23" t="s">
        <v>88</v>
      </c>
      <c r="M222" s="22" t="s">
        <v>89</v>
      </c>
      <c r="N222" s="22" t="s">
        <v>90</v>
      </c>
      <c r="O222" s="22" t="s">
        <v>62</v>
      </c>
      <c r="P222" s="22" t="s">
        <v>235</v>
      </c>
      <c r="Q222" s="7" t="s">
        <v>157</v>
      </c>
      <c r="R222" s="5"/>
      <c r="S222" s="5">
        <v>530813</v>
      </c>
      <c r="T222" s="61">
        <v>7000</v>
      </c>
      <c r="U222" s="61">
        <v>0</v>
      </c>
      <c r="V222" s="61">
        <v>0</v>
      </c>
      <c r="W222" s="61">
        <v>0</v>
      </c>
      <c r="X222" s="61">
        <v>0</v>
      </c>
      <c r="Y222" s="61">
        <v>0</v>
      </c>
      <c r="Z222" s="61">
        <v>0</v>
      </c>
      <c r="AA222" s="61">
        <v>0</v>
      </c>
      <c r="AB222" s="61">
        <v>0</v>
      </c>
      <c r="AC222" s="61">
        <v>0</v>
      </c>
      <c r="AD222" s="61">
        <v>0</v>
      </c>
      <c r="AE222" s="61">
        <v>0</v>
      </c>
      <c r="AF222" s="61">
        <v>7000</v>
      </c>
      <c r="AG222" s="61">
        <v>0</v>
      </c>
      <c r="AH222" s="61">
        <v>0</v>
      </c>
      <c r="AI222" s="61">
        <v>0</v>
      </c>
      <c r="AJ222" s="61">
        <v>0</v>
      </c>
      <c r="AK222" s="61">
        <v>0</v>
      </c>
      <c r="AL222" s="61">
        <v>0</v>
      </c>
      <c r="AM222" s="61">
        <v>7000</v>
      </c>
      <c r="AN222" s="61">
        <v>0</v>
      </c>
      <c r="AO222" s="61">
        <v>0</v>
      </c>
      <c r="AP222" s="61">
        <v>0</v>
      </c>
      <c r="AQ222" s="61">
        <v>0</v>
      </c>
      <c r="AR222" s="61">
        <v>0</v>
      </c>
      <c r="AS222" s="61">
        <v>0</v>
      </c>
      <c r="AT222" s="64">
        <v>0</v>
      </c>
      <c r="AU222" s="64">
        <v>0</v>
      </c>
      <c r="AV222" s="64">
        <v>0</v>
      </c>
      <c r="AW222" s="64">
        <v>0</v>
      </c>
      <c r="AY222" s="89">
        <f>+AV222+AT222+AR222+AP222+AN222+AL222+AJ222+AH222+AF222+AD222+AB222+Z222</f>
        <v>7000</v>
      </c>
      <c r="AZ222" s="89">
        <f>+AW222+AU222+AS222+AQ222+AO222+AM222+AK222+AI222+AG222+AE222+AC222+AA222</f>
        <v>7000</v>
      </c>
      <c r="BA222" s="89">
        <f t="shared" si="3"/>
        <v>0</v>
      </c>
      <c r="BB222" s="89">
        <f>+AY222-T222</f>
        <v>0</v>
      </c>
    </row>
    <row r="223" spans="1:54" s="21" customFormat="1" ht="72" x14ac:dyDescent="0.3">
      <c r="A223" s="3" t="s">
        <v>33</v>
      </c>
      <c r="B223" s="3" t="s">
        <v>554</v>
      </c>
      <c r="C223" s="3" t="s">
        <v>451</v>
      </c>
      <c r="D223" s="3" t="s">
        <v>450</v>
      </c>
      <c r="E223" s="3" t="s">
        <v>460</v>
      </c>
      <c r="F223" s="18">
        <v>0.8</v>
      </c>
      <c r="G223" s="3" t="s">
        <v>219</v>
      </c>
      <c r="H223" s="3" t="s">
        <v>165</v>
      </c>
      <c r="I223" s="3" t="s">
        <v>220</v>
      </c>
      <c r="J223" s="6" t="s">
        <v>273</v>
      </c>
      <c r="K223" s="22" t="s">
        <v>62</v>
      </c>
      <c r="L223" s="23" t="s">
        <v>88</v>
      </c>
      <c r="M223" s="22" t="s">
        <v>89</v>
      </c>
      <c r="N223" s="22" t="s">
        <v>90</v>
      </c>
      <c r="O223" s="22" t="s">
        <v>62</v>
      </c>
      <c r="P223" s="22" t="s">
        <v>236</v>
      </c>
      <c r="Q223" s="7" t="s">
        <v>157</v>
      </c>
      <c r="R223" s="5" t="s">
        <v>277</v>
      </c>
      <c r="S223" s="5">
        <v>530404</v>
      </c>
      <c r="T223" s="61">
        <v>40000</v>
      </c>
      <c r="U223" s="61">
        <v>0</v>
      </c>
      <c r="V223" s="61">
        <v>0</v>
      </c>
      <c r="W223" s="61">
        <v>0</v>
      </c>
      <c r="X223" s="61">
        <v>0</v>
      </c>
      <c r="Y223" s="61">
        <v>0</v>
      </c>
      <c r="Z223" s="61">
        <v>0</v>
      </c>
      <c r="AA223" s="61">
        <v>0</v>
      </c>
      <c r="AB223" s="61">
        <v>0</v>
      </c>
      <c r="AC223" s="61">
        <v>0</v>
      </c>
      <c r="AD223" s="61">
        <v>0</v>
      </c>
      <c r="AE223" s="61">
        <v>0</v>
      </c>
      <c r="AF223" s="61">
        <v>0</v>
      </c>
      <c r="AG223" s="61">
        <v>0</v>
      </c>
      <c r="AH223" s="61">
        <v>0</v>
      </c>
      <c r="AI223" s="61">
        <v>0</v>
      </c>
      <c r="AJ223" s="61">
        <v>0</v>
      </c>
      <c r="AK223" s="61">
        <v>0</v>
      </c>
      <c r="AL223" s="61">
        <v>40000</v>
      </c>
      <c r="AM223" s="61">
        <v>0</v>
      </c>
      <c r="AN223" s="61">
        <v>0</v>
      </c>
      <c r="AO223" s="61">
        <v>0</v>
      </c>
      <c r="AP223" s="61">
        <v>0</v>
      </c>
      <c r="AQ223" s="61">
        <v>0</v>
      </c>
      <c r="AR223" s="61">
        <v>0</v>
      </c>
      <c r="AS223" s="61">
        <v>0</v>
      </c>
      <c r="AT223" s="64">
        <v>0</v>
      </c>
      <c r="AU223" s="64">
        <v>0</v>
      </c>
      <c r="AV223" s="64">
        <v>0</v>
      </c>
      <c r="AW223" s="64">
        <v>40000</v>
      </c>
      <c r="AY223" s="89">
        <f>+AV223+AT223+AR223+AP223+AN223+AL223+AJ223+AH223+AF223+AD223+AB223+Z223</f>
        <v>40000</v>
      </c>
      <c r="AZ223" s="89">
        <f>+AW223+AU223+AS223+AQ223+AO223+AM223+AK223+AI223+AG223+AE223+AC223+AA223</f>
        <v>40000</v>
      </c>
      <c r="BA223" s="89">
        <f t="shared" si="3"/>
        <v>0</v>
      </c>
      <c r="BB223" s="89">
        <f>+AY223-T223</f>
        <v>0</v>
      </c>
    </row>
    <row r="224" spans="1:54" s="21" customFormat="1" ht="72" x14ac:dyDescent="0.3">
      <c r="A224" s="3" t="s">
        <v>33</v>
      </c>
      <c r="B224" s="3" t="s">
        <v>554</v>
      </c>
      <c r="C224" s="3" t="s">
        <v>451</v>
      </c>
      <c r="D224" s="3" t="s">
        <v>450</v>
      </c>
      <c r="E224" s="3" t="s">
        <v>460</v>
      </c>
      <c r="F224" s="18">
        <v>0.8</v>
      </c>
      <c r="G224" s="3" t="s">
        <v>219</v>
      </c>
      <c r="H224" s="3" t="s">
        <v>165</v>
      </c>
      <c r="I224" s="3" t="s">
        <v>220</v>
      </c>
      <c r="J224" s="6" t="s">
        <v>274</v>
      </c>
      <c r="K224" s="22" t="s">
        <v>62</v>
      </c>
      <c r="L224" s="23" t="s">
        <v>88</v>
      </c>
      <c r="M224" s="22" t="s">
        <v>89</v>
      </c>
      <c r="N224" s="22" t="s">
        <v>90</v>
      </c>
      <c r="O224" s="22" t="s">
        <v>62</v>
      </c>
      <c r="P224" s="22" t="s">
        <v>237</v>
      </c>
      <c r="Q224" s="7" t="s">
        <v>157</v>
      </c>
      <c r="R224" s="5" t="s">
        <v>284</v>
      </c>
      <c r="S224" s="5">
        <v>530802</v>
      </c>
      <c r="T224" s="61">
        <v>70000</v>
      </c>
      <c r="U224" s="61">
        <v>0</v>
      </c>
      <c r="V224" s="61">
        <v>0</v>
      </c>
      <c r="W224" s="61">
        <v>0</v>
      </c>
      <c r="X224" s="61">
        <v>0</v>
      </c>
      <c r="Y224" s="61">
        <v>0</v>
      </c>
      <c r="Z224" s="61">
        <v>0</v>
      </c>
      <c r="AA224" s="61">
        <v>0</v>
      </c>
      <c r="AB224" s="61">
        <v>0</v>
      </c>
      <c r="AC224" s="61">
        <v>0</v>
      </c>
      <c r="AD224" s="61">
        <v>70000</v>
      </c>
      <c r="AE224" s="61">
        <v>0</v>
      </c>
      <c r="AF224" s="61">
        <v>0</v>
      </c>
      <c r="AG224" s="61">
        <v>0</v>
      </c>
      <c r="AH224" s="61">
        <v>0</v>
      </c>
      <c r="AI224" s="61">
        <v>70000</v>
      </c>
      <c r="AJ224" s="61">
        <v>0</v>
      </c>
      <c r="AK224" s="61">
        <v>0</v>
      </c>
      <c r="AL224" s="61">
        <v>0</v>
      </c>
      <c r="AM224" s="61">
        <v>0</v>
      </c>
      <c r="AN224" s="61">
        <v>0</v>
      </c>
      <c r="AO224" s="61">
        <v>0</v>
      </c>
      <c r="AP224" s="61">
        <v>0</v>
      </c>
      <c r="AQ224" s="61">
        <v>0</v>
      </c>
      <c r="AR224" s="61">
        <v>0</v>
      </c>
      <c r="AS224" s="61">
        <v>0</v>
      </c>
      <c r="AT224" s="64">
        <v>0</v>
      </c>
      <c r="AU224" s="64">
        <v>0</v>
      </c>
      <c r="AV224" s="64">
        <v>0</v>
      </c>
      <c r="AW224" s="64">
        <v>0</v>
      </c>
      <c r="AY224" s="89">
        <f>+AV224+AT224+AR224+AP224+AN224+AL224+AJ224+AH224+AF224+AD224+AB224+Z224</f>
        <v>70000</v>
      </c>
      <c r="AZ224" s="89">
        <f>+AW224+AU224+AS224+AQ224+AO224+AM224+AK224+AI224+AG224+AE224+AC224+AA224</f>
        <v>70000</v>
      </c>
      <c r="BA224" s="89">
        <f t="shared" si="3"/>
        <v>0</v>
      </c>
      <c r="BB224" s="89">
        <f>+AY224-T224</f>
        <v>0</v>
      </c>
    </row>
    <row r="225" spans="1:54" s="21" customFormat="1" ht="72" x14ac:dyDescent="0.3">
      <c r="A225" s="3" t="s">
        <v>33</v>
      </c>
      <c r="B225" s="3" t="s">
        <v>554</v>
      </c>
      <c r="C225" s="3" t="s">
        <v>451</v>
      </c>
      <c r="D225" s="3" t="s">
        <v>450</v>
      </c>
      <c r="E225" s="3" t="s">
        <v>460</v>
      </c>
      <c r="F225" s="18">
        <v>0.8</v>
      </c>
      <c r="G225" s="3" t="s">
        <v>219</v>
      </c>
      <c r="H225" s="3" t="s">
        <v>165</v>
      </c>
      <c r="I225" s="3" t="s">
        <v>220</v>
      </c>
      <c r="J225" s="6" t="s">
        <v>275</v>
      </c>
      <c r="K225" s="22" t="s">
        <v>62</v>
      </c>
      <c r="L225" s="23" t="s">
        <v>88</v>
      </c>
      <c r="M225" s="22" t="s">
        <v>89</v>
      </c>
      <c r="N225" s="22" t="s">
        <v>90</v>
      </c>
      <c r="O225" s="22" t="s">
        <v>62</v>
      </c>
      <c r="P225" s="22" t="s">
        <v>238</v>
      </c>
      <c r="Q225" s="7" t="s">
        <v>157</v>
      </c>
      <c r="R225" s="5" t="s">
        <v>285</v>
      </c>
      <c r="S225" s="5">
        <v>530811</v>
      </c>
      <c r="T225" s="61">
        <v>0</v>
      </c>
      <c r="U225" s="61">
        <v>271000</v>
      </c>
      <c r="V225" s="61">
        <v>0</v>
      </c>
      <c r="W225" s="61">
        <v>0</v>
      </c>
      <c r="X225" s="61">
        <v>0</v>
      </c>
      <c r="Y225" s="61">
        <v>0</v>
      </c>
      <c r="Z225" s="61">
        <v>0</v>
      </c>
      <c r="AA225" s="61">
        <v>0</v>
      </c>
      <c r="AB225" s="61">
        <v>0</v>
      </c>
      <c r="AC225" s="61">
        <v>0</v>
      </c>
      <c r="AD225" s="61">
        <v>0</v>
      </c>
      <c r="AE225" s="61">
        <v>0</v>
      </c>
      <c r="AF225" s="61">
        <v>0</v>
      </c>
      <c r="AG225" s="61">
        <v>0</v>
      </c>
      <c r="AH225" s="61">
        <v>0</v>
      </c>
      <c r="AI225" s="61">
        <v>0</v>
      </c>
      <c r="AJ225" s="61">
        <v>0</v>
      </c>
      <c r="AK225" s="61">
        <v>0</v>
      </c>
      <c r="AL225" s="61">
        <v>0</v>
      </c>
      <c r="AM225" s="61">
        <v>0</v>
      </c>
      <c r="AN225" s="61">
        <v>0</v>
      </c>
      <c r="AO225" s="61">
        <v>0</v>
      </c>
      <c r="AP225" s="61">
        <v>0</v>
      </c>
      <c r="AQ225" s="61">
        <v>0</v>
      </c>
      <c r="AR225" s="61">
        <v>0</v>
      </c>
      <c r="AS225" s="61">
        <v>0</v>
      </c>
      <c r="AT225" s="64">
        <v>0</v>
      </c>
      <c r="AU225" s="64">
        <v>0</v>
      </c>
      <c r="AV225" s="64">
        <v>0</v>
      </c>
      <c r="AW225" s="64">
        <v>0</v>
      </c>
      <c r="AY225" s="89">
        <f>+AV225+AT225+AR225+AP225+AN225+AL225+AJ225+AH225+AF225+AD225+AB225+Z225</f>
        <v>0</v>
      </c>
      <c r="AZ225" s="89">
        <f>+AW225+AU225+AS225+AQ225+AO225+AM225+AK225+AI225+AG225+AE225+AC225+AA225</f>
        <v>0</v>
      </c>
      <c r="BA225" s="89">
        <f t="shared" si="3"/>
        <v>0</v>
      </c>
      <c r="BB225" s="89">
        <f>+AY225-T225</f>
        <v>0</v>
      </c>
    </row>
    <row r="226" spans="1:54" s="21" customFormat="1" ht="72" x14ac:dyDescent="0.3">
      <c r="A226" s="3" t="s">
        <v>33</v>
      </c>
      <c r="B226" s="3" t="s">
        <v>554</v>
      </c>
      <c r="C226" s="3" t="s">
        <v>451</v>
      </c>
      <c r="D226" s="3" t="s">
        <v>450</v>
      </c>
      <c r="E226" s="3" t="s">
        <v>460</v>
      </c>
      <c r="F226" s="18">
        <v>0.8</v>
      </c>
      <c r="G226" s="3" t="s">
        <v>219</v>
      </c>
      <c r="H226" s="3" t="s">
        <v>165</v>
      </c>
      <c r="I226" s="3" t="s">
        <v>220</v>
      </c>
      <c r="J226" s="6" t="s">
        <v>459</v>
      </c>
      <c r="K226" s="22" t="s">
        <v>62</v>
      </c>
      <c r="L226" s="23" t="s">
        <v>88</v>
      </c>
      <c r="M226" s="22" t="s">
        <v>89</v>
      </c>
      <c r="N226" s="22" t="s">
        <v>90</v>
      </c>
      <c r="O226" s="22" t="s">
        <v>62</v>
      </c>
      <c r="P226" s="22" t="s">
        <v>239</v>
      </c>
      <c r="Q226" s="7" t="s">
        <v>157</v>
      </c>
      <c r="R226" s="5" t="s">
        <v>255</v>
      </c>
      <c r="S226" s="5">
        <v>530802</v>
      </c>
      <c r="T226" s="61">
        <v>1024315.87</v>
      </c>
      <c r="U226" s="61">
        <v>0</v>
      </c>
      <c r="V226" s="61">
        <v>0</v>
      </c>
      <c r="W226" s="61">
        <v>0</v>
      </c>
      <c r="X226" s="61">
        <v>0</v>
      </c>
      <c r="Y226" s="61">
        <v>0</v>
      </c>
      <c r="Z226" s="61">
        <v>0</v>
      </c>
      <c r="AA226" s="61">
        <v>0</v>
      </c>
      <c r="AB226" s="61">
        <v>1024315.87</v>
      </c>
      <c r="AC226" s="61">
        <v>0</v>
      </c>
      <c r="AD226" s="61">
        <v>0</v>
      </c>
      <c r="AE226" s="61">
        <v>0</v>
      </c>
      <c r="AF226" s="61">
        <v>0</v>
      </c>
      <c r="AG226" s="61">
        <v>0</v>
      </c>
      <c r="AH226" s="61">
        <v>0</v>
      </c>
      <c r="AI226" s="61">
        <v>0</v>
      </c>
      <c r="AJ226" s="61">
        <v>0</v>
      </c>
      <c r="AK226" s="61">
        <v>0</v>
      </c>
      <c r="AL226" s="61">
        <v>0</v>
      </c>
      <c r="AM226" s="61">
        <v>1024315.87</v>
      </c>
      <c r="AN226" s="61">
        <v>0</v>
      </c>
      <c r="AO226" s="61">
        <v>0</v>
      </c>
      <c r="AP226" s="61">
        <v>0</v>
      </c>
      <c r="AQ226" s="61">
        <v>0</v>
      </c>
      <c r="AR226" s="61">
        <v>0</v>
      </c>
      <c r="AS226" s="61">
        <v>0</v>
      </c>
      <c r="AT226" s="64">
        <v>0</v>
      </c>
      <c r="AU226" s="64">
        <v>0</v>
      </c>
      <c r="AV226" s="64">
        <v>0</v>
      </c>
      <c r="AW226" s="64">
        <v>0</v>
      </c>
      <c r="AY226" s="89">
        <f>+AV226+AT226+AR226+AP226+AN226+AL226+AJ226+AH226+AF226+AD226+AB226+Z226</f>
        <v>1024315.87</v>
      </c>
      <c r="AZ226" s="89">
        <f>+AW226+AU226+AS226+AQ226+AO226+AM226+AK226+AI226+AG226+AE226+AC226+AA226</f>
        <v>1024315.87</v>
      </c>
      <c r="BA226" s="89">
        <f t="shared" si="3"/>
        <v>0</v>
      </c>
      <c r="BB226" s="89">
        <f>+AY226-T226</f>
        <v>0</v>
      </c>
    </row>
    <row r="227" spans="1:54" s="21" customFormat="1" ht="72" x14ac:dyDescent="0.3">
      <c r="A227" s="3" t="s">
        <v>33</v>
      </c>
      <c r="B227" s="3" t="s">
        <v>554</v>
      </c>
      <c r="C227" s="3" t="s">
        <v>449</v>
      </c>
      <c r="D227" s="3" t="s">
        <v>450</v>
      </c>
      <c r="E227" s="3" t="s">
        <v>448</v>
      </c>
      <c r="F227" s="18">
        <v>1</v>
      </c>
      <c r="G227" s="3" t="s">
        <v>219</v>
      </c>
      <c r="H227" s="3" t="s">
        <v>34</v>
      </c>
      <c r="I227" s="3" t="s">
        <v>220</v>
      </c>
      <c r="J227" s="6" t="s">
        <v>520</v>
      </c>
      <c r="K227" s="22" t="s">
        <v>62</v>
      </c>
      <c r="L227" s="23" t="s">
        <v>88</v>
      </c>
      <c r="M227" s="22" t="s">
        <v>89</v>
      </c>
      <c r="N227" s="22" t="s">
        <v>86</v>
      </c>
      <c r="O227" s="22" t="s">
        <v>146</v>
      </c>
      <c r="P227" s="22" t="s">
        <v>226</v>
      </c>
      <c r="Q227" s="7" t="s">
        <v>157</v>
      </c>
      <c r="R227" s="5" t="s">
        <v>255</v>
      </c>
      <c r="S227" s="5">
        <v>530811</v>
      </c>
      <c r="T227" s="61">
        <v>107900</v>
      </c>
      <c r="U227" s="61">
        <v>0</v>
      </c>
      <c r="V227" s="61">
        <v>0</v>
      </c>
      <c r="W227" s="61">
        <v>0</v>
      </c>
      <c r="X227" s="61">
        <v>0</v>
      </c>
      <c r="Y227" s="61">
        <v>0</v>
      </c>
      <c r="Z227" s="61">
        <v>107900</v>
      </c>
      <c r="AA227" s="61">
        <v>0</v>
      </c>
      <c r="AB227" s="61">
        <v>0</v>
      </c>
      <c r="AC227" s="61">
        <v>0</v>
      </c>
      <c r="AD227" s="61">
        <v>0</v>
      </c>
      <c r="AE227" s="61">
        <v>107900</v>
      </c>
      <c r="AF227" s="61">
        <v>0</v>
      </c>
      <c r="AG227" s="61">
        <v>0</v>
      </c>
      <c r="AH227" s="61">
        <v>0</v>
      </c>
      <c r="AI227" s="61">
        <v>0</v>
      </c>
      <c r="AJ227" s="61">
        <v>0</v>
      </c>
      <c r="AK227" s="61">
        <v>0</v>
      </c>
      <c r="AL227" s="61">
        <v>0</v>
      </c>
      <c r="AM227" s="61">
        <v>0</v>
      </c>
      <c r="AN227" s="61">
        <v>0</v>
      </c>
      <c r="AO227" s="61">
        <v>0</v>
      </c>
      <c r="AP227" s="61">
        <v>0</v>
      </c>
      <c r="AQ227" s="61">
        <v>0</v>
      </c>
      <c r="AR227" s="61">
        <v>0</v>
      </c>
      <c r="AS227" s="61">
        <v>0</v>
      </c>
      <c r="AT227" s="64">
        <v>0</v>
      </c>
      <c r="AU227" s="64">
        <v>0</v>
      </c>
      <c r="AV227" s="64">
        <v>0</v>
      </c>
      <c r="AW227" s="64">
        <v>0</v>
      </c>
      <c r="AY227" s="89">
        <f>+AV227+AT227+AR227+AP227+AN227+AL227+AJ227+AH227+AF227+AD227+AB227+Z227</f>
        <v>107900</v>
      </c>
      <c r="AZ227" s="89">
        <f>+AW227+AU227+AS227+AQ227+AO227+AM227+AK227+AI227+AG227+AE227+AC227+AA227</f>
        <v>107900</v>
      </c>
      <c r="BA227" s="89">
        <f t="shared" si="3"/>
        <v>0</v>
      </c>
      <c r="BB227" s="89">
        <f>+AY227-T227</f>
        <v>0</v>
      </c>
    </row>
    <row r="228" spans="1:54" s="21" customFormat="1" ht="72" x14ac:dyDescent="0.3">
      <c r="A228" s="3" t="s">
        <v>33</v>
      </c>
      <c r="B228" s="3" t="s">
        <v>554</v>
      </c>
      <c r="C228" s="3" t="s">
        <v>449</v>
      </c>
      <c r="D228" s="3" t="s">
        <v>450</v>
      </c>
      <c r="E228" s="3" t="s">
        <v>448</v>
      </c>
      <c r="F228" s="18">
        <v>1</v>
      </c>
      <c r="G228" s="3" t="s">
        <v>219</v>
      </c>
      <c r="H228" s="3" t="s">
        <v>34</v>
      </c>
      <c r="I228" s="3" t="s">
        <v>220</v>
      </c>
      <c r="J228" s="6" t="s">
        <v>270</v>
      </c>
      <c r="K228" s="22" t="s">
        <v>62</v>
      </c>
      <c r="L228" s="23" t="s">
        <v>88</v>
      </c>
      <c r="M228" s="22" t="s">
        <v>89</v>
      </c>
      <c r="N228" s="22" t="s">
        <v>86</v>
      </c>
      <c r="O228" s="22" t="s">
        <v>146</v>
      </c>
      <c r="P228" s="22" t="s">
        <v>227</v>
      </c>
      <c r="Q228" s="7" t="s">
        <v>157</v>
      </c>
      <c r="R228" s="5" t="s">
        <v>255</v>
      </c>
      <c r="S228" s="5">
        <v>530823</v>
      </c>
      <c r="T228" s="61">
        <v>12474.73</v>
      </c>
      <c r="U228" s="61">
        <v>0</v>
      </c>
      <c r="V228" s="61">
        <v>0</v>
      </c>
      <c r="W228" s="61">
        <v>0</v>
      </c>
      <c r="X228" s="61">
        <v>0</v>
      </c>
      <c r="Y228" s="61">
        <v>0</v>
      </c>
      <c r="Z228" s="61">
        <v>12474.73</v>
      </c>
      <c r="AA228" s="61">
        <v>0</v>
      </c>
      <c r="AB228" s="61">
        <v>0</v>
      </c>
      <c r="AC228" s="61">
        <v>0</v>
      </c>
      <c r="AD228" s="61">
        <v>0</v>
      </c>
      <c r="AE228" s="61">
        <v>0</v>
      </c>
      <c r="AF228" s="61">
        <v>0</v>
      </c>
      <c r="AG228" s="61">
        <v>0</v>
      </c>
      <c r="AH228" s="61">
        <v>0</v>
      </c>
      <c r="AI228" s="61">
        <v>0</v>
      </c>
      <c r="AJ228" s="61">
        <v>0</v>
      </c>
      <c r="AK228" s="61">
        <v>0</v>
      </c>
      <c r="AL228" s="61">
        <v>0</v>
      </c>
      <c r="AM228" s="61">
        <v>0</v>
      </c>
      <c r="AN228" s="61">
        <v>0</v>
      </c>
      <c r="AO228" s="61">
        <v>0</v>
      </c>
      <c r="AP228" s="61">
        <v>0</v>
      </c>
      <c r="AQ228" s="61">
        <v>12474.73</v>
      </c>
      <c r="AR228" s="61">
        <v>0</v>
      </c>
      <c r="AS228" s="61">
        <v>0</v>
      </c>
      <c r="AT228" s="64">
        <v>0</v>
      </c>
      <c r="AU228" s="64">
        <v>0</v>
      </c>
      <c r="AV228" s="64">
        <v>0</v>
      </c>
      <c r="AW228" s="64">
        <v>0</v>
      </c>
      <c r="AY228" s="89">
        <f>+AV228+AT228+AR228+AP228+AN228+AL228+AJ228+AH228+AF228+AD228+AB228+Z228</f>
        <v>12474.73</v>
      </c>
      <c r="AZ228" s="89">
        <f>+AW228+AU228+AS228+AQ228+AO228+AM228+AK228+AI228+AG228+AE228+AC228+AA228</f>
        <v>12474.73</v>
      </c>
      <c r="BA228" s="89">
        <f t="shared" si="3"/>
        <v>0</v>
      </c>
      <c r="BB228" s="89">
        <f>+AY228-T228</f>
        <v>0</v>
      </c>
    </row>
    <row r="229" spans="1:54" s="21" customFormat="1" ht="72" x14ac:dyDescent="0.3">
      <c r="A229" s="3" t="s">
        <v>33</v>
      </c>
      <c r="B229" s="3" t="s">
        <v>554</v>
      </c>
      <c r="C229" s="3" t="s">
        <v>449</v>
      </c>
      <c r="D229" s="3" t="s">
        <v>450</v>
      </c>
      <c r="E229" s="3" t="s">
        <v>448</v>
      </c>
      <c r="F229" s="18">
        <v>1</v>
      </c>
      <c r="G229" s="3" t="s">
        <v>219</v>
      </c>
      <c r="H229" s="3" t="s">
        <v>34</v>
      </c>
      <c r="I229" s="3" t="s">
        <v>220</v>
      </c>
      <c r="J229" s="6" t="s">
        <v>768</v>
      </c>
      <c r="K229" s="87" t="s">
        <v>383</v>
      </c>
      <c r="L229" s="23" t="s">
        <v>88</v>
      </c>
      <c r="M229" s="22" t="s">
        <v>89</v>
      </c>
      <c r="N229" s="22" t="s">
        <v>86</v>
      </c>
      <c r="O229" s="22" t="s">
        <v>146</v>
      </c>
      <c r="P229" s="22" t="s">
        <v>228</v>
      </c>
      <c r="Q229" s="7" t="s">
        <v>157</v>
      </c>
      <c r="R229" s="5" t="s">
        <v>255</v>
      </c>
      <c r="S229" s="5">
        <v>530404</v>
      </c>
      <c r="T229" s="61">
        <v>26555.200000000001</v>
      </c>
      <c r="U229" s="61">
        <v>0</v>
      </c>
      <c r="V229" s="61">
        <v>0</v>
      </c>
      <c r="W229" s="61">
        <v>0</v>
      </c>
      <c r="X229" s="61">
        <v>0</v>
      </c>
      <c r="Y229" s="61">
        <v>0</v>
      </c>
      <c r="Z229" s="61">
        <v>26555.200000000001</v>
      </c>
      <c r="AA229" s="61">
        <v>0</v>
      </c>
      <c r="AB229" s="61">
        <v>0</v>
      </c>
      <c r="AC229" s="61">
        <v>0</v>
      </c>
      <c r="AD229" s="61">
        <v>0</v>
      </c>
      <c r="AE229" s="61">
        <v>0</v>
      </c>
      <c r="AF229" s="61">
        <v>0</v>
      </c>
      <c r="AG229" s="61">
        <v>0</v>
      </c>
      <c r="AH229" s="61">
        <v>0</v>
      </c>
      <c r="AI229" s="61">
        <v>0</v>
      </c>
      <c r="AJ229" s="61">
        <v>0</v>
      </c>
      <c r="AK229" s="61">
        <v>0</v>
      </c>
      <c r="AL229" s="61">
        <v>0</v>
      </c>
      <c r="AM229" s="61">
        <v>26555.200000000001</v>
      </c>
      <c r="AN229" s="61">
        <v>0</v>
      </c>
      <c r="AO229" s="61">
        <v>0</v>
      </c>
      <c r="AP229" s="61">
        <v>0</v>
      </c>
      <c r="AQ229" s="61">
        <v>0</v>
      </c>
      <c r="AR229" s="61">
        <v>0</v>
      </c>
      <c r="AS229" s="61">
        <v>0</v>
      </c>
      <c r="AT229" s="64">
        <v>0</v>
      </c>
      <c r="AU229" s="64">
        <v>0</v>
      </c>
      <c r="AV229" s="64">
        <v>0</v>
      </c>
      <c r="AW229" s="64">
        <v>0</v>
      </c>
      <c r="AY229" s="89">
        <f>+AV229+AT229+AR229+AP229+AN229+AL229+AJ229+AH229+AF229+AD229+AB229+Z229</f>
        <v>26555.200000000001</v>
      </c>
      <c r="AZ229" s="89">
        <f>+AW229+AU229+AS229+AQ229+AO229+AM229+AK229+AI229+AG229+AE229+AC229+AA229</f>
        <v>26555.200000000001</v>
      </c>
      <c r="BA229" s="89">
        <f t="shared" si="3"/>
        <v>0</v>
      </c>
      <c r="BB229" s="89">
        <f>+AY229-T229</f>
        <v>0</v>
      </c>
    </row>
    <row r="230" spans="1:54" s="21" customFormat="1" ht="72" x14ac:dyDescent="0.3">
      <c r="A230" s="3" t="s">
        <v>33</v>
      </c>
      <c r="B230" s="3" t="s">
        <v>554</v>
      </c>
      <c r="C230" s="3" t="s">
        <v>451</v>
      </c>
      <c r="D230" s="3" t="s">
        <v>450</v>
      </c>
      <c r="E230" s="3" t="s">
        <v>460</v>
      </c>
      <c r="F230" s="18">
        <v>0.8</v>
      </c>
      <c r="G230" s="3" t="s">
        <v>286</v>
      </c>
      <c r="H230" s="28" t="s">
        <v>165</v>
      </c>
      <c r="I230" s="3" t="s">
        <v>560</v>
      </c>
      <c r="J230" s="6" t="s">
        <v>521</v>
      </c>
      <c r="K230" s="22" t="s">
        <v>62</v>
      </c>
      <c r="L230" s="23" t="s">
        <v>88</v>
      </c>
      <c r="M230" s="22" t="s">
        <v>89</v>
      </c>
      <c r="N230" s="22" t="s">
        <v>90</v>
      </c>
      <c r="O230" s="22" t="s">
        <v>62</v>
      </c>
      <c r="P230" s="22" t="s">
        <v>678</v>
      </c>
      <c r="Q230" s="7" t="s">
        <v>157</v>
      </c>
      <c r="R230" s="26">
        <v>482530511</v>
      </c>
      <c r="S230" s="24">
        <v>530811</v>
      </c>
      <c r="T230" s="61">
        <v>7500</v>
      </c>
      <c r="U230" s="65">
        <v>0</v>
      </c>
      <c r="V230" s="65">
        <v>0</v>
      </c>
      <c r="W230" s="65">
        <v>0</v>
      </c>
      <c r="X230" s="65">
        <v>0</v>
      </c>
      <c r="Y230" s="65">
        <v>0</v>
      </c>
      <c r="Z230" s="65">
        <v>0</v>
      </c>
      <c r="AA230" s="65">
        <v>0</v>
      </c>
      <c r="AB230" s="65">
        <v>0</v>
      </c>
      <c r="AC230" s="65">
        <v>0</v>
      </c>
      <c r="AD230" s="65">
        <v>7500</v>
      </c>
      <c r="AE230" s="65">
        <v>0</v>
      </c>
      <c r="AF230" s="65">
        <v>0</v>
      </c>
      <c r="AG230" s="65">
        <v>0</v>
      </c>
      <c r="AH230" s="65">
        <v>0</v>
      </c>
      <c r="AI230" s="65">
        <v>0</v>
      </c>
      <c r="AJ230" s="65">
        <v>0</v>
      </c>
      <c r="AK230" s="65">
        <v>0</v>
      </c>
      <c r="AL230" s="65">
        <v>0</v>
      </c>
      <c r="AM230" s="65">
        <v>7500</v>
      </c>
      <c r="AN230" s="65">
        <v>0</v>
      </c>
      <c r="AO230" s="65">
        <v>0</v>
      </c>
      <c r="AP230" s="65">
        <v>0</v>
      </c>
      <c r="AQ230" s="65">
        <v>0</v>
      </c>
      <c r="AR230" s="65">
        <v>0</v>
      </c>
      <c r="AS230" s="65">
        <v>0</v>
      </c>
      <c r="AT230" s="65">
        <v>0</v>
      </c>
      <c r="AU230" s="65">
        <v>0</v>
      </c>
      <c r="AV230" s="65">
        <v>0</v>
      </c>
      <c r="AW230" s="65">
        <v>0</v>
      </c>
      <c r="AY230" s="89">
        <f>+AV230+AT230+AR230+AP230+AN230+AL230+AJ230+AH230+AF230+AD230+AB230+Z230</f>
        <v>7500</v>
      </c>
      <c r="AZ230" s="89">
        <f>+AW230+AU230+AS230+AQ230+AO230+AM230+AK230+AI230+AG230+AE230+AC230+AA230</f>
        <v>7500</v>
      </c>
      <c r="BA230" s="89">
        <f t="shared" si="3"/>
        <v>0</v>
      </c>
      <c r="BB230" s="89">
        <f>+AY230-T230</f>
        <v>0</v>
      </c>
    </row>
    <row r="231" spans="1:54" s="21" customFormat="1" ht="72" x14ac:dyDescent="0.3">
      <c r="A231" s="3" t="s">
        <v>33</v>
      </c>
      <c r="B231" s="3" t="s">
        <v>554</v>
      </c>
      <c r="C231" s="3" t="s">
        <v>451</v>
      </c>
      <c r="D231" s="3" t="s">
        <v>450</v>
      </c>
      <c r="E231" s="3" t="s">
        <v>460</v>
      </c>
      <c r="F231" s="18">
        <v>0.8</v>
      </c>
      <c r="G231" s="3" t="s">
        <v>286</v>
      </c>
      <c r="H231" s="28" t="s">
        <v>165</v>
      </c>
      <c r="I231" s="3" t="s">
        <v>560</v>
      </c>
      <c r="J231" s="6" t="s">
        <v>522</v>
      </c>
      <c r="K231" s="22" t="s">
        <v>62</v>
      </c>
      <c r="L231" s="23" t="s">
        <v>88</v>
      </c>
      <c r="M231" s="22" t="s">
        <v>89</v>
      </c>
      <c r="N231" s="22" t="s">
        <v>90</v>
      </c>
      <c r="O231" s="22" t="s">
        <v>62</v>
      </c>
      <c r="P231" s="22" t="s">
        <v>679</v>
      </c>
      <c r="Q231" s="7" t="s">
        <v>157</v>
      </c>
      <c r="R231" s="26">
        <v>295100013</v>
      </c>
      <c r="S231" s="24">
        <v>530802</v>
      </c>
      <c r="T231" s="61">
        <v>28000</v>
      </c>
      <c r="U231" s="65">
        <v>0</v>
      </c>
      <c r="V231" s="65">
        <v>0</v>
      </c>
      <c r="W231" s="65">
        <v>0</v>
      </c>
      <c r="X231" s="65">
        <v>0</v>
      </c>
      <c r="Y231" s="65">
        <v>0</v>
      </c>
      <c r="Z231" s="65">
        <v>0</v>
      </c>
      <c r="AA231" s="65">
        <v>0</v>
      </c>
      <c r="AB231" s="65">
        <v>0</v>
      </c>
      <c r="AC231" s="65">
        <v>0</v>
      </c>
      <c r="AD231" s="65">
        <v>0</v>
      </c>
      <c r="AE231" s="65">
        <v>0</v>
      </c>
      <c r="AF231" s="65">
        <v>28000</v>
      </c>
      <c r="AG231" s="65">
        <v>0</v>
      </c>
      <c r="AH231" s="65">
        <v>0</v>
      </c>
      <c r="AI231" s="65">
        <v>0</v>
      </c>
      <c r="AJ231" s="65">
        <v>0</v>
      </c>
      <c r="AK231" s="65">
        <v>0</v>
      </c>
      <c r="AL231" s="65">
        <v>0</v>
      </c>
      <c r="AM231" s="65">
        <v>28000</v>
      </c>
      <c r="AN231" s="65">
        <v>0</v>
      </c>
      <c r="AO231" s="65">
        <v>0</v>
      </c>
      <c r="AP231" s="65">
        <v>0</v>
      </c>
      <c r="AQ231" s="65">
        <v>0</v>
      </c>
      <c r="AR231" s="65">
        <v>0</v>
      </c>
      <c r="AS231" s="65">
        <v>0</v>
      </c>
      <c r="AT231" s="65">
        <v>0</v>
      </c>
      <c r="AU231" s="65">
        <v>0</v>
      </c>
      <c r="AV231" s="65">
        <v>0</v>
      </c>
      <c r="AW231" s="65">
        <v>0</v>
      </c>
      <c r="AY231" s="89">
        <f>+AV231+AT231+AR231+AP231+AN231+AL231+AJ231+AH231+AF231+AD231+AB231+Z231</f>
        <v>28000</v>
      </c>
      <c r="AZ231" s="89">
        <f>+AW231+AU231+AS231+AQ231+AO231+AM231+AK231+AI231+AG231+AE231+AC231+AA231</f>
        <v>28000</v>
      </c>
      <c r="BA231" s="89">
        <f t="shared" si="3"/>
        <v>0</v>
      </c>
      <c r="BB231" s="89">
        <f>+AY231-T231</f>
        <v>0</v>
      </c>
    </row>
    <row r="232" spans="1:54" s="21" customFormat="1" ht="72" x14ac:dyDescent="0.3">
      <c r="A232" s="3" t="s">
        <v>33</v>
      </c>
      <c r="B232" s="3" t="s">
        <v>554</v>
      </c>
      <c r="C232" s="3" t="s">
        <v>451</v>
      </c>
      <c r="D232" s="3" t="s">
        <v>450</v>
      </c>
      <c r="E232" s="3" t="s">
        <v>460</v>
      </c>
      <c r="F232" s="18">
        <v>0.8</v>
      </c>
      <c r="G232" s="3" t="s">
        <v>286</v>
      </c>
      <c r="H232" s="28" t="s">
        <v>165</v>
      </c>
      <c r="I232" s="3" t="s">
        <v>560</v>
      </c>
      <c r="J232" s="6" t="s">
        <v>615</v>
      </c>
      <c r="K232" s="22" t="s">
        <v>62</v>
      </c>
      <c r="L232" s="23" t="s">
        <v>88</v>
      </c>
      <c r="M232" s="22" t="s">
        <v>89</v>
      </c>
      <c r="N232" s="22" t="s">
        <v>90</v>
      </c>
      <c r="O232" s="22" t="s">
        <v>62</v>
      </c>
      <c r="P232" s="22" t="s">
        <v>681</v>
      </c>
      <c r="Q232" s="7" t="s">
        <v>157</v>
      </c>
      <c r="R232" s="26"/>
      <c r="S232" s="24">
        <v>530813</v>
      </c>
      <c r="T232" s="61">
        <v>4420</v>
      </c>
      <c r="U232" s="65">
        <v>0</v>
      </c>
      <c r="V232" s="65">
        <v>0</v>
      </c>
      <c r="W232" s="65">
        <v>0</v>
      </c>
      <c r="X232" s="65">
        <v>0</v>
      </c>
      <c r="Y232" s="65">
        <v>0</v>
      </c>
      <c r="Z232" s="65">
        <v>0</v>
      </c>
      <c r="AA232" s="65">
        <v>0</v>
      </c>
      <c r="AB232" s="65">
        <v>0</v>
      </c>
      <c r="AC232" s="65">
        <v>0</v>
      </c>
      <c r="AD232" s="65">
        <v>4420</v>
      </c>
      <c r="AE232" s="65">
        <v>0</v>
      </c>
      <c r="AF232" s="65">
        <v>0</v>
      </c>
      <c r="AG232" s="65">
        <v>0</v>
      </c>
      <c r="AH232" s="65">
        <v>0</v>
      </c>
      <c r="AI232" s="65">
        <v>4420</v>
      </c>
      <c r="AJ232" s="65">
        <v>0</v>
      </c>
      <c r="AK232" s="65">
        <v>0</v>
      </c>
      <c r="AL232" s="65">
        <v>0</v>
      </c>
      <c r="AM232" s="65">
        <v>0</v>
      </c>
      <c r="AN232" s="65">
        <v>0</v>
      </c>
      <c r="AO232" s="65">
        <v>0</v>
      </c>
      <c r="AP232" s="65">
        <v>0</v>
      </c>
      <c r="AQ232" s="65">
        <v>0</v>
      </c>
      <c r="AR232" s="65">
        <v>0</v>
      </c>
      <c r="AS232" s="65">
        <v>0</v>
      </c>
      <c r="AT232" s="65">
        <v>0</v>
      </c>
      <c r="AU232" s="65">
        <v>0</v>
      </c>
      <c r="AV232" s="65">
        <v>0</v>
      </c>
      <c r="AW232" s="65">
        <v>0</v>
      </c>
      <c r="AY232" s="89">
        <f>+AV232+AT232+AR232+AP232+AN232+AL232+AJ232+AH232+AF232+AD232+AB232+Z232</f>
        <v>4420</v>
      </c>
      <c r="AZ232" s="89">
        <f>+AW232+AU232+AS232+AQ232+AO232+AM232+AK232+AI232+AG232+AE232+AC232+AA232</f>
        <v>4420</v>
      </c>
      <c r="BA232" s="89">
        <f t="shared" si="3"/>
        <v>0</v>
      </c>
      <c r="BB232" s="89">
        <f>+AY232-T232</f>
        <v>0</v>
      </c>
    </row>
    <row r="233" spans="1:54" s="21" customFormat="1" ht="72" x14ac:dyDescent="0.3">
      <c r="A233" s="3" t="s">
        <v>33</v>
      </c>
      <c r="B233" s="3" t="s">
        <v>554</v>
      </c>
      <c r="C233" s="3" t="s">
        <v>451</v>
      </c>
      <c r="D233" s="3" t="s">
        <v>450</v>
      </c>
      <c r="E233" s="3" t="s">
        <v>460</v>
      </c>
      <c r="F233" s="18">
        <v>0.8</v>
      </c>
      <c r="G233" s="3" t="s">
        <v>288</v>
      </c>
      <c r="H233" s="3" t="s">
        <v>298</v>
      </c>
      <c r="I233" s="3" t="s">
        <v>289</v>
      </c>
      <c r="J233" s="6" t="s">
        <v>523</v>
      </c>
      <c r="K233" s="22" t="s">
        <v>62</v>
      </c>
      <c r="L233" s="23" t="s">
        <v>88</v>
      </c>
      <c r="M233" s="22" t="s">
        <v>89</v>
      </c>
      <c r="N233" s="22" t="s">
        <v>90</v>
      </c>
      <c r="O233" s="22" t="s">
        <v>66</v>
      </c>
      <c r="P233" s="22" t="s">
        <v>291</v>
      </c>
      <c r="Q233" s="7" t="s">
        <v>157</v>
      </c>
      <c r="R233" s="26" t="s">
        <v>313</v>
      </c>
      <c r="S233" s="24">
        <v>530612</v>
      </c>
      <c r="T233" s="61">
        <v>170000</v>
      </c>
      <c r="U233" s="65"/>
      <c r="V233" s="65"/>
      <c r="W233" s="65"/>
      <c r="X233" s="65"/>
      <c r="Y233" s="65"/>
      <c r="Z233" s="61">
        <v>0</v>
      </c>
      <c r="AA233" s="65">
        <v>0</v>
      </c>
      <c r="AB233" s="65">
        <v>0</v>
      </c>
      <c r="AC233" s="65">
        <v>0</v>
      </c>
      <c r="AD233" s="65">
        <v>0</v>
      </c>
      <c r="AE233" s="65">
        <v>0</v>
      </c>
      <c r="AF233" s="65">
        <v>0</v>
      </c>
      <c r="AG233" s="65">
        <v>0</v>
      </c>
      <c r="AH233" s="65">
        <v>170000</v>
      </c>
      <c r="AI233" s="65">
        <v>0</v>
      </c>
      <c r="AJ233" s="65">
        <v>0</v>
      </c>
      <c r="AK233" s="65">
        <v>0</v>
      </c>
      <c r="AL233" s="65">
        <v>0</v>
      </c>
      <c r="AM233" s="65">
        <v>0</v>
      </c>
      <c r="AN233" s="65">
        <v>0</v>
      </c>
      <c r="AO233" s="65">
        <v>0</v>
      </c>
      <c r="AP233" s="65">
        <v>0</v>
      </c>
      <c r="AQ233" s="65">
        <v>0</v>
      </c>
      <c r="AR233" s="65">
        <v>0</v>
      </c>
      <c r="AS233" s="65">
        <v>0</v>
      </c>
      <c r="AT233" s="65">
        <v>0</v>
      </c>
      <c r="AU233" s="65">
        <v>0</v>
      </c>
      <c r="AV233" s="65">
        <v>0</v>
      </c>
      <c r="AW233" s="65">
        <v>170000</v>
      </c>
      <c r="AY233" s="89">
        <f>+AV233+AT233+AR233+AP233+AN233+AL233+AJ233+AH233+AF233+AD233+AB233+Z233</f>
        <v>170000</v>
      </c>
      <c r="AZ233" s="89">
        <f>+AW233+AU233+AS233+AQ233+AO233+AM233+AK233+AI233+AG233+AE233+AC233+AA233</f>
        <v>170000</v>
      </c>
      <c r="BA233" s="89">
        <f t="shared" si="3"/>
        <v>0</v>
      </c>
      <c r="BB233" s="89">
        <f>+AY233-T233</f>
        <v>0</v>
      </c>
    </row>
    <row r="234" spans="1:54" s="21" customFormat="1" ht="72" x14ac:dyDescent="0.3">
      <c r="A234" s="3" t="s">
        <v>33</v>
      </c>
      <c r="B234" s="3" t="s">
        <v>554</v>
      </c>
      <c r="C234" s="3" t="s">
        <v>451</v>
      </c>
      <c r="D234" s="3" t="s">
        <v>450</v>
      </c>
      <c r="E234" s="3" t="s">
        <v>460</v>
      </c>
      <c r="F234" s="18">
        <v>0.8</v>
      </c>
      <c r="G234" s="3" t="s">
        <v>288</v>
      </c>
      <c r="H234" s="3" t="s">
        <v>298</v>
      </c>
      <c r="I234" s="3" t="s">
        <v>289</v>
      </c>
      <c r="J234" s="6" t="s">
        <v>524</v>
      </c>
      <c r="K234" s="22" t="s">
        <v>62</v>
      </c>
      <c r="L234" s="23" t="s">
        <v>88</v>
      </c>
      <c r="M234" s="22" t="s">
        <v>89</v>
      </c>
      <c r="N234" s="22" t="s">
        <v>90</v>
      </c>
      <c r="O234" s="22" t="s">
        <v>66</v>
      </c>
      <c r="P234" s="22" t="s">
        <v>293</v>
      </c>
      <c r="Q234" s="7" t="s">
        <v>157</v>
      </c>
      <c r="R234" s="26" t="s">
        <v>314</v>
      </c>
      <c r="S234" s="24">
        <v>530602</v>
      </c>
      <c r="T234" s="61">
        <v>7000</v>
      </c>
      <c r="U234" s="65">
        <v>4000</v>
      </c>
      <c r="V234" s="65">
        <v>4000</v>
      </c>
      <c r="W234" s="65"/>
      <c r="X234" s="65"/>
      <c r="Y234" s="65"/>
      <c r="Z234" s="61">
        <v>0</v>
      </c>
      <c r="AA234" s="65">
        <v>0</v>
      </c>
      <c r="AB234" s="65">
        <v>0</v>
      </c>
      <c r="AC234" s="65">
        <v>0</v>
      </c>
      <c r="AD234" s="65">
        <v>0</v>
      </c>
      <c r="AE234" s="65">
        <v>0</v>
      </c>
      <c r="AF234" s="65">
        <v>0</v>
      </c>
      <c r="AG234" s="65">
        <v>0</v>
      </c>
      <c r="AH234" s="65">
        <v>7000</v>
      </c>
      <c r="AI234" s="65">
        <v>0</v>
      </c>
      <c r="AJ234" s="65">
        <v>0</v>
      </c>
      <c r="AK234" s="65">
        <v>0</v>
      </c>
      <c r="AL234" s="65">
        <v>0</v>
      </c>
      <c r="AM234" s="65">
        <v>0</v>
      </c>
      <c r="AN234" s="65">
        <v>0</v>
      </c>
      <c r="AO234" s="65">
        <v>0</v>
      </c>
      <c r="AP234" s="65">
        <v>0</v>
      </c>
      <c r="AQ234" s="65">
        <v>0</v>
      </c>
      <c r="AR234" s="65">
        <v>0</v>
      </c>
      <c r="AS234" s="65">
        <v>0</v>
      </c>
      <c r="AT234" s="65">
        <v>0</v>
      </c>
      <c r="AU234" s="65">
        <v>0</v>
      </c>
      <c r="AV234" s="65">
        <v>0</v>
      </c>
      <c r="AW234" s="65">
        <v>7000</v>
      </c>
      <c r="AY234" s="89">
        <f>+AV234+AT234+AR234+AP234+AN234+AL234+AJ234+AH234+AF234+AD234+AB234+Z234</f>
        <v>7000</v>
      </c>
      <c r="AZ234" s="89">
        <f>+AW234+AU234+AS234+AQ234+AO234+AM234+AK234+AI234+AG234+AE234+AC234+AA234</f>
        <v>7000</v>
      </c>
      <c r="BA234" s="89">
        <f t="shared" si="3"/>
        <v>0</v>
      </c>
      <c r="BB234" s="89">
        <f>+AY234-T234</f>
        <v>0</v>
      </c>
    </row>
    <row r="235" spans="1:54" s="21" customFormat="1" ht="72" x14ac:dyDescent="0.3">
      <c r="A235" s="3" t="s">
        <v>33</v>
      </c>
      <c r="B235" s="3" t="s">
        <v>554</v>
      </c>
      <c r="C235" s="3" t="s">
        <v>451</v>
      </c>
      <c r="D235" s="3" t="s">
        <v>450</v>
      </c>
      <c r="E235" s="3" t="s">
        <v>460</v>
      </c>
      <c r="F235" s="18">
        <v>0.8</v>
      </c>
      <c r="G235" s="3" t="s">
        <v>288</v>
      </c>
      <c r="H235" s="3" t="s">
        <v>298</v>
      </c>
      <c r="I235" s="3" t="s">
        <v>289</v>
      </c>
      <c r="J235" s="6" t="s">
        <v>769</v>
      </c>
      <c r="K235" s="22" t="s">
        <v>62</v>
      </c>
      <c r="L235" s="23" t="s">
        <v>88</v>
      </c>
      <c r="M235" s="22" t="s">
        <v>89</v>
      </c>
      <c r="N235" s="22" t="s">
        <v>90</v>
      </c>
      <c r="O235" s="22" t="s">
        <v>66</v>
      </c>
      <c r="P235" s="22" t="s">
        <v>294</v>
      </c>
      <c r="Q235" s="7" t="s">
        <v>157</v>
      </c>
      <c r="R235" s="26" t="s">
        <v>315</v>
      </c>
      <c r="S235" s="24">
        <v>530702</v>
      </c>
      <c r="T235" s="61">
        <v>5000</v>
      </c>
      <c r="U235" s="65">
        <v>5000</v>
      </c>
      <c r="V235" s="65"/>
      <c r="W235" s="65"/>
      <c r="X235" s="65"/>
      <c r="Y235" s="65"/>
      <c r="Z235" s="61">
        <v>0</v>
      </c>
      <c r="AA235" s="65">
        <v>0</v>
      </c>
      <c r="AB235" s="65">
        <v>0</v>
      </c>
      <c r="AC235" s="65">
        <v>0</v>
      </c>
      <c r="AD235" s="65">
        <v>0</v>
      </c>
      <c r="AE235" s="65">
        <v>0</v>
      </c>
      <c r="AF235" s="65">
        <v>0</v>
      </c>
      <c r="AG235" s="65">
        <v>0</v>
      </c>
      <c r="AH235" s="65">
        <v>0</v>
      </c>
      <c r="AI235" s="65">
        <v>0</v>
      </c>
      <c r="AJ235" s="65">
        <v>0</v>
      </c>
      <c r="AK235" s="65">
        <v>0</v>
      </c>
      <c r="AL235" s="65">
        <v>0</v>
      </c>
      <c r="AM235" s="65">
        <v>0</v>
      </c>
      <c r="AN235" s="65">
        <v>5000</v>
      </c>
      <c r="AO235" s="65">
        <v>0</v>
      </c>
      <c r="AP235" s="65">
        <v>0</v>
      </c>
      <c r="AQ235" s="65">
        <v>0</v>
      </c>
      <c r="AR235" s="65">
        <v>0</v>
      </c>
      <c r="AS235" s="65">
        <v>0</v>
      </c>
      <c r="AT235" s="65">
        <v>0</v>
      </c>
      <c r="AU235" s="65">
        <v>0</v>
      </c>
      <c r="AV235" s="65">
        <v>0</v>
      </c>
      <c r="AW235" s="65">
        <v>5000</v>
      </c>
      <c r="AY235" s="89">
        <f>+AV235+AT235+AR235+AP235+AN235+AL235+AJ235+AH235+AF235+AD235+AB235+Z235</f>
        <v>5000</v>
      </c>
      <c r="AZ235" s="89">
        <f>+AW235+AU235+AS235+AQ235+AO235+AM235+AK235+AI235+AG235+AE235+AC235+AA235</f>
        <v>5000</v>
      </c>
      <c r="BA235" s="89">
        <f t="shared" si="3"/>
        <v>0</v>
      </c>
      <c r="BB235" s="89">
        <f>+AY235-T235</f>
        <v>0</v>
      </c>
    </row>
    <row r="236" spans="1:54" s="21" customFormat="1" ht="72" x14ac:dyDescent="0.3">
      <c r="A236" s="3" t="s">
        <v>33</v>
      </c>
      <c r="B236" s="3" t="s">
        <v>554</v>
      </c>
      <c r="C236" s="3" t="s">
        <v>451</v>
      </c>
      <c r="D236" s="3" t="s">
        <v>450</v>
      </c>
      <c r="E236" s="3" t="s">
        <v>460</v>
      </c>
      <c r="F236" s="18">
        <v>0.8</v>
      </c>
      <c r="G236" s="3" t="s">
        <v>288</v>
      </c>
      <c r="H236" s="3" t="s">
        <v>298</v>
      </c>
      <c r="I236" s="3" t="s">
        <v>289</v>
      </c>
      <c r="J236" s="6" t="s">
        <v>525</v>
      </c>
      <c r="K236" s="22" t="s">
        <v>62</v>
      </c>
      <c r="L236" s="23" t="s">
        <v>88</v>
      </c>
      <c r="M236" s="22" t="s">
        <v>89</v>
      </c>
      <c r="N236" s="22" t="s">
        <v>90</v>
      </c>
      <c r="O236" s="22" t="s">
        <v>66</v>
      </c>
      <c r="P236" s="22" t="s">
        <v>290</v>
      </c>
      <c r="Q236" s="7" t="s">
        <v>157</v>
      </c>
      <c r="R236" s="26" t="s">
        <v>316</v>
      </c>
      <c r="S236" s="24">
        <v>530819</v>
      </c>
      <c r="T236" s="61">
        <v>0</v>
      </c>
      <c r="U236" s="61">
        <v>150000</v>
      </c>
      <c r="V236" s="65"/>
      <c r="W236" s="65"/>
      <c r="X236" s="65"/>
      <c r="Y236" s="65"/>
      <c r="Z236" s="61">
        <v>0</v>
      </c>
      <c r="AA236" s="65">
        <v>0</v>
      </c>
      <c r="AB236" s="65">
        <v>0</v>
      </c>
      <c r="AC236" s="65">
        <v>0</v>
      </c>
      <c r="AD236" s="65">
        <v>0</v>
      </c>
      <c r="AE236" s="65">
        <v>0</v>
      </c>
      <c r="AF236" s="65">
        <v>0</v>
      </c>
      <c r="AG236" s="65">
        <v>0</v>
      </c>
      <c r="AH236" s="65">
        <v>0</v>
      </c>
      <c r="AI236" s="65">
        <v>0</v>
      </c>
      <c r="AJ236" s="65">
        <v>0</v>
      </c>
      <c r="AK236" s="65">
        <v>0</v>
      </c>
      <c r="AL236" s="65">
        <v>0</v>
      </c>
      <c r="AM236" s="65">
        <v>0</v>
      </c>
      <c r="AN236" s="65">
        <v>0</v>
      </c>
      <c r="AO236" s="65">
        <v>0</v>
      </c>
      <c r="AP236" s="65">
        <v>0</v>
      </c>
      <c r="AQ236" s="65">
        <v>0</v>
      </c>
      <c r="AR236" s="65">
        <v>0</v>
      </c>
      <c r="AS236" s="65">
        <v>0</v>
      </c>
      <c r="AT236" s="65">
        <v>0</v>
      </c>
      <c r="AU236" s="65">
        <v>0</v>
      </c>
      <c r="AV236" s="65">
        <v>0</v>
      </c>
      <c r="AW236" s="65">
        <v>0</v>
      </c>
      <c r="AY236" s="89">
        <f>+AV236+AT236+AR236+AP236+AN236+AL236+AJ236+AH236+AF236+AD236+AB236+Z236</f>
        <v>0</v>
      </c>
      <c r="AZ236" s="89">
        <f>+AW236+AU236+AS236+AQ236+AO236+AM236+AK236+AI236+AG236+AE236+AC236+AA236</f>
        <v>0</v>
      </c>
      <c r="BA236" s="89">
        <f t="shared" si="3"/>
        <v>0</v>
      </c>
      <c r="BB236" s="89">
        <f>+AY236-T236</f>
        <v>0</v>
      </c>
    </row>
    <row r="237" spans="1:54" s="21" customFormat="1" ht="72" x14ac:dyDescent="0.3">
      <c r="A237" s="3" t="s">
        <v>33</v>
      </c>
      <c r="B237" s="3" t="s">
        <v>554</v>
      </c>
      <c r="C237" s="3" t="s">
        <v>451</v>
      </c>
      <c r="D237" s="3" t="s">
        <v>450</v>
      </c>
      <c r="E237" s="3" t="s">
        <v>460</v>
      </c>
      <c r="F237" s="18">
        <v>0.8</v>
      </c>
      <c r="G237" s="3" t="s">
        <v>288</v>
      </c>
      <c r="H237" s="3" t="s">
        <v>298</v>
      </c>
      <c r="I237" s="3" t="s">
        <v>289</v>
      </c>
      <c r="J237" s="6" t="s">
        <v>770</v>
      </c>
      <c r="K237" s="22" t="s">
        <v>62</v>
      </c>
      <c r="L237" s="23" t="s">
        <v>88</v>
      </c>
      <c r="M237" s="22" t="s">
        <v>89</v>
      </c>
      <c r="N237" s="22" t="s">
        <v>90</v>
      </c>
      <c r="O237" s="22" t="s">
        <v>66</v>
      </c>
      <c r="P237" s="22" t="s">
        <v>299</v>
      </c>
      <c r="Q237" s="7" t="s">
        <v>157</v>
      </c>
      <c r="R237" s="26" t="s">
        <v>317</v>
      </c>
      <c r="S237" s="24">
        <v>530226</v>
      </c>
      <c r="T237" s="61">
        <v>200000</v>
      </c>
      <c r="U237" s="65"/>
      <c r="V237" s="65"/>
      <c r="W237" s="65"/>
      <c r="X237" s="65"/>
      <c r="Y237" s="65"/>
      <c r="Z237" s="61">
        <v>0</v>
      </c>
      <c r="AA237" s="65">
        <v>0</v>
      </c>
      <c r="AB237" s="65">
        <v>0</v>
      </c>
      <c r="AC237" s="65">
        <v>0</v>
      </c>
      <c r="AD237" s="65">
        <v>0</v>
      </c>
      <c r="AE237" s="65">
        <v>0</v>
      </c>
      <c r="AF237" s="65">
        <v>0</v>
      </c>
      <c r="AG237" s="65">
        <v>0</v>
      </c>
      <c r="AH237" s="65">
        <v>0</v>
      </c>
      <c r="AI237" s="65">
        <v>0</v>
      </c>
      <c r="AJ237" s="65">
        <v>0</v>
      </c>
      <c r="AK237" s="65">
        <v>0</v>
      </c>
      <c r="AL237" s="65">
        <v>200000</v>
      </c>
      <c r="AM237" s="65">
        <v>0</v>
      </c>
      <c r="AN237" s="65">
        <v>0</v>
      </c>
      <c r="AO237" s="65">
        <v>0</v>
      </c>
      <c r="AP237" s="65">
        <v>0</v>
      </c>
      <c r="AQ237" s="65">
        <v>0</v>
      </c>
      <c r="AR237" s="65">
        <v>0</v>
      </c>
      <c r="AS237" s="65">
        <v>0</v>
      </c>
      <c r="AT237" s="65">
        <v>0</v>
      </c>
      <c r="AU237" s="65">
        <v>0</v>
      </c>
      <c r="AV237" s="65">
        <v>0</v>
      </c>
      <c r="AW237" s="65">
        <v>200000</v>
      </c>
      <c r="AY237" s="89">
        <f>+AV237+AT237+AR237+AP237+AN237+AL237+AJ237+AH237+AF237+AD237+AB237+Z237</f>
        <v>200000</v>
      </c>
      <c r="AZ237" s="89">
        <f>+AW237+AU237+AS237+AQ237+AO237+AM237+AK237+AI237+AG237+AE237+AC237+AA237</f>
        <v>200000</v>
      </c>
      <c r="BA237" s="89">
        <f t="shared" si="3"/>
        <v>0</v>
      </c>
      <c r="BB237" s="89">
        <f>+AY237-T237</f>
        <v>0</v>
      </c>
    </row>
    <row r="238" spans="1:54" s="21" customFormat="1" ht="72" x14ac:dyDescent="0.3">
      <c r="A238" s="3" t="s">
        <v>33</v>
      </c>
      <c r="B238" s="3" t="s">
        <v>554</v>
      </c>
      <c r="C238" s="3" t="s">
        <v>451</v>
      </c>
      <c r="D238" s="3" t="s">
        <v>450</v>
      </c>
      <c r="E238" s="3" t="s">
        <v>460</v>
      </c>
      <c r="F238" s="18">
        <v>0.8</v>
      </c>
      <c r="G238" s="3" t="s">
        <v>288</v>
      </c>
      <c r="H238" s="3" t="s">
        <v>298</v>
      </c>
      <c r="I238" s="3" t="s">
        <v>289</v>
      </c>
      <c r="J238" s="6" t="s">
        <v>526</v>
      </c>
      <c r="K238" s="22" t="s">
        <v>62</v>
      </c>
      <c r="L238" s="23" t="s">
        <v>88</v>
      </c>
      <c r="M238" s="22" t="s">
        <v>89</v>
      </c>
      <c r="N238" s="22" t="s">
        <v>90</v>
      </c>
      <c r="O238" s="22" t="s">
        <v>66</v>
      </c>
      <c r="P238" s="22" t="s">
        <v>300</v>
      </c>
      <c r="Q238" s="7" t="s">
        <v>157</v>
      </c>
      <c r="R238" s="26" t="s">
        <v>318</v>
      </c>
      <c r="S238" s="24">
        <v>530802</v>
      </c>
      <c r="T238" s="61">
        <v>11000</v>
      </c>
      <c r="U238" s="65"/>
      <c r="V238" s="65"/>
      <c r="W238" s="65"/>
      <c r="X238" s="65"/>
      <c r="Y238" s="65"/>
      <c r="Z238" s="61">
        <v>0</v>
      </c>
      <c r="AA238" s="65">
        <v>0</v>
      </c>
      <c r="AB238" s="65">
        <v>0</v>
      </c>
      <c r="AC238" s="65">
        <v>0</v>
      </c>
      <c r="AD238" s="65">
        <v>0</v>
      </c>
      <c r="AE238" s="65">
        <v>0</v>
      </c>
      <c r="AF238" s="65">
        <v>0</v>
      </c>
      <c r="AG238" s="65">
        <v>0</v>
      </c>
      <c r="AH238" s="65">
        <v>0</v>
      </c>
      <c r="AI238" s="65">
        <v>0</v>
      </c>
      <c r="AJ238" s="65">
        <v>0</v>
      </c>
      <c r="AK238" s="65">
        <v>0</v>
      </c>
      <c r="AL238" s="65">
        <v>0</v>
      </c>
      <c r="AM238" s="65">
        <v>0</v>
      </c>
      <c r="AN238" s="65">
        <v>0</v>
      </c>
      <c r="AO238" s="65">
        <v>0</v>
      </c>
      <c r="AP238" s="65">
        <v>11000</v>
      </c>
      <c r="AQ238" s="65">
        <v>0</v>
      </c>
      <c r="AR238" s="65">
        <v>0</v>
      </c>
      <c r="AS238" s="65">
        <v>0</v>
      </c>
      <c r="AT238" s="65">
        <v>0</v>
      </c>
      <c r="AU238" s="65">
        <v>0</v>
      </c>
      <c r="AV238" s="65">
        <v>0</v>
      </c>
      <c r="AW238" s="65">
        <v>11000</v>
      </c>
      <c r="AY238" s="89">
        <f>+AV238+AT238+AR238+AP238+AN238+AL238+AJ238+AH238+AF238+AD238+AB238+Z238</f>
        <v>11000</v>
      </c>
      <c r="AZ238" s="89">
        <f>+AW238+AU238+AS238+AQ238+AO238+AM238+AK238+AI238+AG238+AE238+AC238+AA238</f>
        <v>11000</v>
      </c>
      <c r="BA238" s="89">
        <f t="shared" si="3"/>
        <v>0</v>
      </c>
      <c r="BB238" s="89">
        <f>+AY238-T238</f>
        <v>0</v>
      </c>
    </row>
    <row r="239" spans="1:54" s="21" customFormat="1" ht="72" x14ac:dyDescent="0.3">
      <c r="A239" s="3" t="s">
        <v>33</v>
      </c>
      <c r="B239" s="3" t="s">
        <v>554</v>
      </c>
      <c r="C239" s="3" t="s">
        <v>451</v>
      </c>
      <c r="D239" s="3" t="s">
        <v>450</v>
      </c>
      <c r="E239" s="3" t="s">
        <v>460</v>
      </c>
      <c r="F239" s="18">
        <v>0.8</v>
      </c>
      <c r="G239" s="3" t="s">
        <v>288</v>
      </c>
      <c r="H239" s="3" t="s">
        <v>298</v>
      </c>
      <c r="I239" s="3" t="s">
        <v>289</v>
      </c>
      <c r="J239" s="6" t="s">
        <v>527</v>
      </c>
      <c r="K239" s="22" t="s">
        <v>62</v>
      </c>
      <c r="L239" s="23" t="s">
        <v>88</v>
      </c>
      <c r="M239" s="22" t="s">
        <v>89</v>
      </c>
      <c r="N239" s="22" t="s">
        <v>90</v>
      </c>
      <c r="O239" s="22" t="s">
        <v>66</v>
      </c>
      <c r="P239" s="22" t="s">
        <v>301</v>
      </c>
      <c r="Q239" s="7" t="s">
        <v>157</v>
      </c>
      <c r="R239" s="26" t="s">
        <v>319</v>
      </c>
      <c r="S239" s="24">
        <v>530826</v>
      </c>
      <c r="T239" s="61">
        <v>10000</v>
      </c>
      <c r="U239" s="65"/>
      <c r="V239" s="65"/>
      <c r="W239" s="65"/>
      <c r="X239" s="65"/>
      <c r="Y239" s="65"/>
      <c r="Z239" s="61">
        <v>0</v>
      </c>
      <c r="AA239" s="65">
        <v>0</v>
      </c>
      <c r="AB239" s="65">
        <v>0</v>
      </c>
      <c r="AC239" s="65">
        <v>0</v>
      </c>
      <c r="AD239" s="65">
        <v>0</v>
      </c>
      <c r="AE239" s="65">
        <v>0</v>
      </c>
      <c r="AF239" s="65">
        <v>10000</v>
      </c>
      <c r="AG239" s="65">
        <v>0</v>
      </c>
      <c r="AH239" s="65">
        <v>0</v>
      </c>
      <c r="AI239" s="65">
        <v>10000</v>
      </c>
      <c r="AJ239" s="65">
        <v>0</v>
      </c>
      <c r="AK239" s="65">
        <v>0</v>
      </c>
      <c r="AL239" s="65">
        <v>0</v>
      </c>
      <c r="AM239" s="65">
        <v>0</v>
      </c>
      <c r="AN239" s="65">
        <v>0</v>
      </c>
      <c r="AO239" s="65">
        <v>0</v>
      </c>
      <c r="AP239" s="65">
        <v>0</v>
      </c>
      <c r="AQ239" s="65">
        <v>0</v>
      </c>
      <c r="AR239" s="65">
        <v>0</v>
      </c>
      <c r="AS239" s="65">
        <v>0</v>
      </c>
      <c r="AT239" s="65">
        <v>0</v>
      </c>
      <c r="AU239" s="65">
        <v>0</v>
      </c>
      <c r="AV239" s="65">
        <v>0</v>
      </c>
      <c r="AW239" s="65">
        <v>0</v>
      </c>
      <c r="AY239" s="89">
        <f>+AV239+AT239+AR239+AP239+AN239+AL239+AJ239+AH239+AF239+AD239+AB239+Z239</f>
        <v>10000</v>
      </c>
      <c r="AZ239" s="89">
        <f>+AW239+AU239+AS239+AQ239+AO239+AM239+AK239+AI239+AG239+AE239+AC239+AA239</f>
        <v>10000</v>
      </c>
      <c r="BA239" s="89">
        <f t="shared" si="3"/>
        <v>0</v>
      </c>
      <c r="BB239" s="89">
        <f>+AY239-T239</f>
        <v>0</v>
      </c>
    </row>
    <row r="240" spans="1:54" s="21" customFormat="1" ht="72" x14ac:dyDescent="0.3">
      <c r="A240" s="3" t="s">
        <v>33</v>
      </c>
      <c r="B240" s="3" t="s">
        <v>554</v>
      </c>
      <c r="C240" s="3" t="s">
        <v>451</v>
      </c>
      <c r="D240" s="3" t="s">
        <v>450</v>
      </c>
      <c r="E240" s="3" t="s">
        <v>460</v>
      </c>
      <c r="F240" s="18">
        <v>0.8</v>
      </c>
      <c r="G240" s="3" t="s">
        <v>288</v>
      </c>
      <c r="H240" s="3" t="s">
        <v>298</v>
      </c>
      <c r="I240" s="3" t="s">
        <v>289</v>
      </c>
      <c r="J240" s="6" t="s">
        <v>771</v>
      </c>
      <c r="K240" s="22" t="s">
        <v>62</v>
      </c>
      <c r="L240" s="23" t="s">
        <v>88</v>
      </c>
      <c r="M240" s="22" t="s">
        <v>89</v>
      </c>
      <c r="N240" s="22" t="s">
        <v>90</v>
      </c>
      <c r="O240" s="22" t="s">
        <v>66</v>
      </c>
      <c r="P240" s="22" t="s">
        <v>302</v>
      </c>
      <c r="Q240" s="7" t="s">
        <v>157</v>
      </c>
      <c r="R240" s="26" t="s">
        <v>320</v>
      </c>
      <c r="S240" s="24">
        <v>530809</v>
      </c>
      <c r="T240" s="61">
        <v>78000</v>
      </c>
      <c r="U240" s="65"/>
      <c r="V240" s="65"/>
      <c r="W240" s="65"/>
      <c r="X240" s="65"/>
      <c r="Y240" s="65"/>
      <c r="Z240" s="61">
        <v>0</v>
      </c>
      <c r="AA240" s="65">
        <v>0</v>
      </c>
      <c r="AB240" s="65">
        <v>0</v>
      </c>
      <c r="AC240" s="65">
        <v>0</v>
      </c>
      <c r="AD240" s="65">
        <v>0</v>
      </c>
      <c r="AE240" s="65">
        <v>0</v>
      </c>
      <c r="AF240" s="65">
        <v>0</v>
      </c>
      <c r="AG240" s="65">
        <v>0</v>
      </c>
      <c r="AH240" s="65">
        <v>0</v>
      </c>
      <c r="AI240" s="65">
        <v>0</v>
      </c>
      <c r="AJ240" s="65">
        <v>0</v>
      </c>
      <c r="AK240" s="65">
        <v>0</v>
      </c>
      <c r="AL240" s="65">
        <v>78000</v>
      </c>
      <c r="AM240" s="65">
        <v>0</v>
      </c>
      <c r="AN240" s="65">
        <v>0</v>
      </c>
      <c r="AO240" s="65">
        <v>0</v>
      </c>
      <c r="AP240" s="65">
        <v>0</v>
      </c>
      <c r="AQ240" s="65">
        <v>0</v>
      </c>
      <c r="AR240" s="65">
        <v>0</v>
      </c>
      <c r="AS240" s="65">
        <v>0</v>
      </c>
      <c r="AT240" s="65">
        <v>0</v>
      </c>
      <c r="AU240" s="65">
        <v>0</v>
      </c>
      <c r="AV240" s="65">
        <v>0</v>
      </c>
      <c r="AW240" s="65">
        <v>78000</v>
      </c>
      <c r="AY240" s="89">
        <f>+AV240+AT240+AR240+AP240+AN240+AL240+AJ240+AH240+AF240+AD240+AB240+Z240</f>
        <v>78000</v>
      </c>
      <c r="AZ240" s="89">
        <f>+AW240+AU240+AS240+AQ240+AO240+AM240+AK240+AI240+AG240+AE240+AC240+AA240</f>
        <v>78000</v>
      </c>
      <c r="BA240" s="89">
        <f t="shared" si="3"/>
        <v>0</v>
      </c>
      <c r="BB240" s="89">
        <f>+AY240-T240</f>
        <v>0</v>
      </c>
    </row>
    <row r="241" spans="1:54" s="21" customFormat="1" ht="72" x14ac:dyDescent="0.3">
      <c r="A241" s="3" t="s">
        <v>33</v>
      </c>
      <c r="B241" s="3" t="s">
        <v>554</v>
      </c>
      <c r="C241" s="3" t="s">
        <v>451</v>
      </c>
      <c r="D241" s="3" t="s">
        <v>450</v>
      </c>
      <c r="E241" s="3" t="s">
        <v>460</v>
      </c>
      <c r="F241" s="18">
        <v>0.8</v>
      </c>
      <c r="G241" s="3" t="s">
        <v>288</v>
      </c>
      <c r="H241" s="3" t="s">
        <v>298</v>
      </c>
      <c r="I241" s="3" t="s">
        <v>289</v>
      </c>
      <c r="J241" s="6" t="s">
        <v>528</v>
      </c>
      <c r="K241" s="22" t="s">
        <v>62</v>
      </c>
      <c r="L241" s="23" t="s">
        <v>88</v>
      </c>
      <c r="M241" s="22" t="s">
        <v>89</v>
      </c>
      <c r="N241" s="22" t="s">
        <v>90</v>
      </c>
      <c r="O241" s="22" t="s">
        <v>66</v>
      </c>
      <c r="P241" s="22" t="s">
        <v>303</v>
      </c>
      <c r="Q241" s="7" t="s">
        <v>157</v>
      </c>
      <c r="R241" s="26" t="s">
        <v>321</v>
      </c>
      <c r="S241" s="24">
        <v>530804</v>
      </c>
      <c r="T241" s="61">
        <v>5000</v>
      </c>
      <c r="U241" s="65"/>
      <c r="V241" s="65"/>
      <c r="W241" s="65"/>
      <c r="X241" s="65"/>
      <c r="Y241" s="65"/>
      <c r="Z241" s="61">
        <v>0</v>
      </c>
      <c r="AA241" s="65">
        <v>0</v>
      </c>
      <c r="AB241" s="65">
        <v>0</v>
      </c>
      <c r="AC241" s="65">
        <v>0</v>
      </c>
      <c r="AD241" s="65">
        <v>0</v>
      </c>
      <c r="AE241" s="65">
        <v>0</v>
      </c>
      <c r="AF241" s="65">
        <v>0</v>
      </c>
      <c r="AG241" s="65">
        <v>0</v>
      </c>
      <c r="AH241" s="65">
        <v>0</v>
      </c>
      <c r="AI241" s="65">
        <v>0</v>
      </c>
      <c r="AJ241" s="65">
        <v>0</v>
      </c>
      <c r="AK241" s="65">
        <v>0</v>
      </c>
      <c r="AL241" s="65">
        <v>5000</v>
      </c>
      <c r="AM241" s="65">
        <v>0</v>
      </c>
      <c r="AN241" s="65">
        <v>0</v>
      </c>
      <c r="AO241" s="65">
        <v>0</v>
      </c>
      <c r="AP241" s="65">
        <v>0</v>
      </c>
      <c r="AQ241" s="65">
        <v>5000</v>
      </c>
      <c r="AR241" s="65">
        <v>0</v>
      </c>
      <c r="AS241" s="65">
        <v>0</v>
      </c>
      <c r="AT241" s="65">
        <v>0</v>
      </c>
      <c r="AU241" s="65">
        <v>0</v>
      </c>
      <c r="AV241" s="65">
        <v>0</v>
      </c>
      <c r="AW241" s="65">
        <v>0</v>
      </c>
      <c r="AY241" s="89">
        <f>+AV241+AT241+AR241+AP241+AN241+AL241+AJ241+AH241+AF241+AD241+AB241+Z241</f>
        <v>5000</v>
      </c>
      <c r="AZ241" s="89">
        <f>+AW241+AU241+AS241+AQ241+AO241+AM241+AK241+AI241+AG241+AE241+AC241+AA241</f>
        <v>5000</v>
      </c>
      <c r="BA241" s="89">
        <f t="shared" si="3"/>
        <v>0</v>
      </c>
      <c r="BB241" s="89">
        <f>+AY241-T241</f>
        <v>0</v>
      </c>
    </row>
    <row r="242" spans="1:54" s="21" customFormat="1" ht="72" x14ac:dyDescent="0.3">
      <c r="A242" s="3" t="s">
        <v>33</v>
      </c>
      <c r="B242" s="3" t="s">
        <v>554</v>
      </c>
      <c r="C242" s="3" t="s">
        <v>451</v>
      </c>
      <c r="D242" s="3" t="s">
        <v>450</v>
      </c>
      <c r="E242" s="3" t="s">
        <v>460</v>
      </c>
      <c r="F242" s="18">
        <v>0.8</v>
      </c>
      <c r="G242" s="3" t="s">
        <v>288</v>
      </c>
      <c r="H242" s="3" t="s">
        <v>298</v>
      </c>
      <c r="I242" s="3" t="s">
        <v>289</v>
      </c>
      <c r="J242" s="6" t="s">
        <v>772</v>
      </c>
      <c r="K242" s="22" t="s">
        <v>62</v>
      </c>
      <c r="L242" s="23" t="s">
        <v>88</v>
      </c>
      <c r="M242" s="22" t="s">
        <v>89</v>
      </c>
      <c r="N242" s="22" t="s">
        <v>90</v>
      </c>
      <c r="O242" s="22" t="s">
        <v>66</v>
      </c>
      <c r="P242" s="22" t="s">
        <v>304</v>
      </c>
      <c r="Q242" s="7" t="s">
        <v>157</v>
      </c>
      <c r="R242" s="26" t="s">
        <v>322</v>
      </c>
      <c r="S242" s="24">
        <v>530802</v>
      </c>
      <c r="T242" s="61">
        <v>38000</v>
      </c>
      <c r="U242" s="65"/>
      <c r="V242" s="65"/>
      <c r="W242" s="65"/>
      <c r="X242" s="65"/>
      <c r="Y242" s="65"/>
      <c r="Z242" s="61">
        <v>0</v>
      </c>
      <c r="AA242" s="65">
        <v>0</v>
      </c>
      <c r="AB242" s="65">
        <v>0</v>
      </c>
      <c r="AC242" s="65">
        <v>0</v>
      </c>
      <c r="AD242" s="65">
        <v>38000</v>
      </c>
      <c r="AE242" s="65">
        <v>0</v>
      </c>
      <c r="AF242" s="65">
        <v>0</v>
      </c>
      <c r="AG242" s="65">
        <v>38000</v>
      </c>
      <c r="AH242" s="65">
        <v>0</v>
      </c>
      <c r="AI242" s="65">
        <v>0</v>
      </c>
      <c r="AJ242" s="65">
        <v>0</v>
      </c>
      <c r="AK242" s="65">
        <v>0</v>
      </c>
      <c r="AL242" s="65">
        <v>0</v>
      </c>
      <c r="AM242" s="65">
        <v>0</v>
      </c>
      <c r="AN242" s="65">
        <v>0</v>
      </c>
      <c r="AO242" s="65">
        <v>0</v>
      </c>
      <c r="AP242" s="65">
        <v>0</v>
      </c>
      <c r="AQ242" s="65">
        <v>0</v>
      </c>
      <c r="AR242" s="65">
        <v>0</v>
      </c>
      <c r="AS242" s="65">
        <v>0</v>
      </c>
      <c r="AT242" s="65">
        <v>0</v>
      </c>
      <c r="AU242" s="65">
        <v>0</v>
      </c>
      <c r="AV242" s="65">
        <v>0</v>
      </c>
      <c r="AW242" s="65">
        <v>0</v>
      </c>
      <c r="AY242" s="89">
        <f>+AV242+AT242+AR242+AP242+AN242+AL242+AJ242+AH242+AF242+AD242+AB242+Z242</f>
        <v>38000</v>
      </c>
      <c r="AZ242" s="89">
        <f>+AW242+AU242+AS242+AQ242+AO242+AM242+AK242+AI242+AG242+AE242+AC242+AA242</f>
        <v>38000</v>
      </c>
      <c r="BA242" s="89">
        <f t="shared" si="3"/>
        <v>0</v>
      </c>
      <c r="BB242" s="89">
        <f>+AY242-T242</f>
        <v>0</v>
      </c>
    </row>
    <row r="243" spans="1:54" s="21" customFormat="1" ht="72" x14ac:dyDescent="0.3">
      <c r="A243" s="3" t="s">
        <v>33</v>
      </c>
      <c r="B243" s="3" t="s">
        <v>554</v>
      </c>
      <c r="C243" s="3" t="s">
        <v>451</v>
      </c>
      <c r="D243" s="3" t="s">
        <v>450</v>
      </c>
      <c r="E243" s="3" t="s">
        <v>460</v>
      </c>
      <c r="F243" s="18">
        <v>0.8</v>
      </c>
      <c r="G243" s="3" t="s">
        <v>288</v>
      </c>
      <c r="H243" s="3" t="s">
        <v>298</v>
      </c>
      <c r="I243" s="3" t="s">
        <v>289</v>
      </c>
      <c r="J243" s="6" t="s">
        <v>529</v>
      </c>
      <c r="K243" s="22" t="s">
        <v>62</v>
      </c>
      <c r="L243" s="23" t="s">
        <v>88</v>
      </c>
      <c r="M243" s="22" t="s">
        <v>89</v>
      </c>
      <c r="N243" s="22" t="s">
        <v>90</v>
      </c>
      <c r="O243" s="22" t="s">
        <v>66</v>
      </c>
      <c r="P243" s="22" t="s">
        <v>305</v>
      </c>
      <c r="Q243" s="7" t="s">
        <v>157</v>
      </c>
      <c r="R243" s="26" t="s">
        <v>323</v>
      </c>
      <c r="S243" s="24">
        <v>530802</v>
      </c>
      <c r="T243" s="61">
        <v>15000</v>
      </c>
      <c r="U243" s="65"/>
      <c r="V243" s="65"/>
      <c r="W243" s="65"/>
      <c r="X243" s="65"/>
      <c r="Y243" s="65"/>
      <c r="Z243" s="61">
        <v>0</v>
      </c>
      <c r="AA243" s="65">
        <v>0</v>
      </c>
      <c r="AB243" s="65">
        <v>0</v>
      </c>
      <c r="AC243" s="65">
        <v>0</v>
      </c>
      <c r="AD243" s="65">
        <v>0</v>
      </c>
      <c r="AE243" s="65">
        <v>0</v>
      </c>
      <c r="AF243" s="65">
        <v>0</v>
      </c>
      <c r="AG243" s="65">
        <v>0</v>
      </c>
      <c r="AH243" s="65">
        <v>0</v>
      </c>
      <c r="AI243" s="65">
        <v>0</v>
      </c>
      <c r="AJ243" s="65">
        <v>0</v>
      </c>
      <c r="AK243" s="65">
        <v>0</v>
      </c>
      <c r="AL243" s="65">
        <v>0</v>
      </c>
      <c r="AM243" s="65">
        <v>0</v>
      </c>
      <c r="AN243" s="65">
        <v>0</v>
      </c>
      <c r="AO243" s="65">
        <v>0</v>
      </c>
      <c r="AP243" s="65">
        <v>15000</v>
      </c>
      <c r="AQ243" s="65">
        <v>0</v>
      </c>
      <c r="AR243" s="65">
        <v>0</v>
      </c>
      <c r="AS243" s="65">
        <v>0</v>
      </c>
      <c r="AT243" s="65">
        <v>0</v>
      </c>
      <c r="AU243" s="65">
        <v>15000</v>
      </c>
      <c r="AV243" s="65">
        <v>0</v>
      </c>
      <c r="AW243" s="65">
        <v>0</v>
      </c>
      <c r="AY243" s="89">
        <f>+AV243+AT243+AR243+AP243+AN243+AL243+AJ243+AH243+AF243+AD243+AB243+Z243</f>
        <v>15000</v>
      </c>
      <c r="AZ243" s="89">
        <f>+AW243+AU243+AS243+AQ243+AO243+AM243+AK243+AI243+AG243+AE243+AC243+AA243</f>
        <v>15000</v>
      </c>
      <c r="BA243" s="89">
        <f t="shared" si="3"/>
        <v>0</v>
      </c>
      <c r="BB243" s="89">
        <f>+AY243-T243</f>
        <v>0</v>
      </c>
    </row>
    <row r="244" spans="1:54" s="21" customFormat="1" ht="72" x14ac:dyDescent="0.3">
      <c r="A244" s="3" t="s">
        <v>33</v>
      </c>
      <c r="B244" s="3" t="s">
        <v>554</v>
      </c>
      <c r="C244" s="3" t="s">
        <v>451</v>
      </c>
      <c r="D244" s="3" t="s">
        <v>450</v>
      </c>
      <c r="E244" s="3" t="s">
        <v>460</v>
      </c>
      <c r="F244" s="18">
        <v>0.8</v>
      </c>
      <c r="G244" s="3" t="s">
        <v>288</v>
      </c>
      <c r="H244" s="3" t="s">
        <v>298</v>
      </c>
      <c r="I244" s="3" t="s">
        <v>289</v>
      </c>
      <c r="J244" s="6" t="s">
        <v>306</v>
      </c>
      <c r="K244" s="22" t="s">
        <v>62</v>
      </c>
      <c r="L244" s="23" t="s">
        <v>88</v>
      </c>
      <c r="M244" s="22" t="s">
        <v>89</v>
      </c>
      <c r="N244" s="22" t="s">
        <v>90</v>
      </c>
      <c r="O244" s="22" t="s">
        <v>66</v>
      </c>
      <c r="P244" s="22" t="s">
        <v>307</v>
      </c>
      <c r="Q244" s="7" t="s">
        <v>157</v>
      </c>
      <c r="R244" s="26" t="s">
        <v>324</v>
      </c>
      <c r="S244" s="24">
        <v>530820</v>
      </c>
      <c r="T244" s="61">
        <v>7000</v>
      </c>
      <c r="U244" s="65"/>
      <c r="V244" s="65"/>
      <c r="W244" s="65"/>
      <c r="X244" s="65"/>
      <c r="Y244" s="65"/>
      <c r="Z244" s="61">
        <v>0</v>
      </c>
      <c r="AA244" s="65">
        <v>0</v>
      </c>
      <c r="AB244" s="65">
        <v>0</v>
      </c>
      <c r="AC244" s="65">
        <v>0</v>
      </c>
      <c r="AD244" s="65">
        <v>0</v>
      </c>
      <c r="AE244" s="65">
        <v>0</v>
      </c>
      <c r="AF244" s="65">
        <v>7000</v>
      </c>
      <c r="AG244" s="65">
        <v>0</v>
      </c>
      <c r="AH244" s="65">
        <v>0</v>
      </c>
      <c r="AI244" s="65">
        <v>7000</v>
      </c>
      <c r="AJ244" s="65">
        <v>0</v>
      </c>
      <c r="AK244" s="65">
        <v>0</v>
      </c>
      <c r="AL244" s="65">
        <v>0</v>
      </c>
      <c r="AM244" s="65">
        <v>0</v>
      </c>
      <c r="AN244" s="65">
        <v>0</v>
      </c>
      <c r="AO244" s="65">
        <v>0</v>
      </c>
      <c r="AP244" s="65">
        <v>0</v>
      </c>
      <c r="AQ244" s="65">
        <v>0</v>
      </c>
      <c r="AR244" s="65">
        <v>0</v>
      </c>
      <c r="AS244" s="65">
        <v>0</v>
      </c>
      <c r="AT244" s="65">
        <v>0</v>
      </c>
      <c r="AU244" s="65">
        <v>0</v>
      </c>
      <c r="AV244" s="65">
        <v>0</v>
      </c>
      <c r="AW244" s="65">
        <v>0</v>
      </c>
      <c r="AY244" s="89">
        <f>+AV244+AT244+AR244+AP244+AN244+AL244+AJ244+AH244+AF244+AD244+AB244+Z244</f>
        <v>7000</v>
      </c>
      <c r="AZ244" s="89">
        <f>+AW244+AU244+AS244+AQ244+AO244+AM244+AK244+AI244+AG244+AE244+AC244+AA244</f>
        <v>7000</v>
      </c>
      <c r="BA244" s="89">
        <f t="shared" si="3"/>
        <v>0</v>
      </c>
      <c r="BB244" s="89">
        <f>+AY244-T244</f>
        <v>0</v>
      </c>
    </row>
    <row r="245" spans="1:54" s="21" customFormat="1" ht="72" x14ac:dyDescent="0.3">
      <c r="A245" s="3" t="s">
        <v>33</v>
      </c>
      <c r="B245" s="3" t="s">
        <v>554</v>
      </c>
      <c r="C245" s="3" t="s">
        <v>451</v>
      </c>
      <c r="D245" s="3" t="s">
        <v>450</v>
      </c>
      <c r="E245" s="3" t="s">
        <v>460</v>
      </c>
      <c r="F245" s="18">
        <v>0.8</v>
      </c>
      <c r="G245" s="3" t="s">
        <v>288</v>
      </c>
      <c r="H245" s="3" t="s">
        <v>298</v>
      </c>
      <c r="I245" s="3" t="s">
        <v>289</v>
      </c>
      <c r="J245" s="6" t="s">
        <v>530</v>
      </c>
      <c r="K245" s="22" t="s">
        <v>62</v>
      </c>
      <c r="L245" s="23" t="s">
        <v>88</v>
      </c>
      <c r="M245" s="22" t="s">
        <v>89</v>
      </c>
      <c r="N245" s="22" t="s">
        <v>90</v>
      </c>
      <c r="O245" s="22" t="s">
        <v>66</v>
      </c>
      <c r="P245" s="22" t="s">
        <v>308</v>
      </c>
      <c r="Q245" s="7" t="s">
        <v>157</v>
      </c>
      <c r="R245" s="26"/>
      <c r="S245" s="24">
        <v>530609</v>
      </c>
      <c r="T245" s="61">
        <v>7000</v>
      </c>
      <c r="U245" s="65"/>
      <c r="V245" s="65"/>
      <c r="W245" s="65"/>
      <c r="X245" s="65"/>
      <c r="Y245" s="65"/>
      <c r="Z245" s="61">
        <v>0</v>
      </c>
      <c r="AA245" s="65">
        <v>0</v>
      </c>
      <c r="AB245" s="65">
        <v>0</v>
      </c>
      <c r="AC245" s="65">
        <v>0</v>
      </c>
      <c r="AD245" s="65">
        <v>0</v>
      </c>
      <c r="AE245" s="65">
        <v>0</v>
      </c>
      <c r="AF245" s="65">
        <v>0</v>
      </c>
      <c r="AG245" s="65">
        <v>0</v>
      </c>
      <c r="AH245" s="65">
        <v>0</v>
      </c>
      <c r="AI245" s="65">
        <v>0</v>
      </c>
      <c r="AJ245" s="65">
        <v>0</v>
      </c>
      <c r="AK245" s="65">
        <v>0</v>
      </c>
      <c r="AL245" s="65">
        <v>0</v>
      </c>
      <c r="AM245" s="65">
        <v>0</v>
      </c>
      <c r="AN245" s="65">
        <v>0</v>
      </c>
      <c r="AO245" s="65">
        <v>0</v>
      </c>
      <c r="AP245" s="65">
        <v>7000</v>
      </c>
      <c r="AQ245" s="65">
        <v>0</v>
      </c>
      <c r="AR245" s="65">
        <v>0</v>
      </c>
      <c r="AS245" s="65">
        <v>0</v>
      </c>
      <c r="AT245" s="65">
        <v>0</v>
      </c>
      <c r="AU245" s="65">
        <v>0</v>
      </c>
      <c r="AV245" s="65">
        <v>0</v>
      </c>
      <c r="AW245" s="65">
        <v>7000</v>
      </c>
      <c r="AY245" s="89">
        <f>+AV245+AT245+AR245+AP245+AN245+AL245+AJ245+AH245+AF245+AD245+AB245+Z245</f>
        <v>7000</v>
      </c>
      <c r="AZ245" s="89">
        <f>+AW245+AU245+AS245+AQ245+AO245+AM245+AK245+AI245+AG245+AE245+AC245+AA245</f>
        <v>7000</v>
      </c>
      <c r="BA245" s="89">
        <f t="shared" si="3"/>
        <v>0</v>
      </c>
      <c r="BB245" s="89">
        <f>+AY245-T245</f>
        <v>0</v>
      </c>
    </row>
    <row r="246" spans="1:54" s="21" customFormat="1" ht="72" x14ac:dyDescent="0.3">
      <c r="A246" s="3" t="s">
        <v>33</v>
      </c>
      <c r="B246" s="3" t="s">
        <v>554</v>
      </c>
      <c r="C246" s="3" t="s">
        <v>451</v>
      </c>
      <c r="D246" s="3" t="s">
        <v>450</v>
      </c>
      <c r="E246" s="3" t="s">
        <v>460</v>
      </c>
      <c r="F246" s="18">
        <v>0.8</v>
      </c>
      <c r="G246" s="3" t="s">
        <v>288</v>
      </c>
      <c r="H246" s="3" t="s">
        <v>298</v>
      </c>
      <c r="I246" s="3" t="s">
        <v>289</v>
      </c>
      <c r="J246" s="6" t="s">
        <v>531</v>
      </c>
      <c r="K246" s="22" t="s">
        <v>62</v>
      </c>
      <c r="L246" s="23" t="s">
        <v>88</v>
      </c>
      <c r="M246" s="22" t="s">
        <v>89</v>
      </c>
      <c r="N246" s="22" t="s">
        <v>90</v>
      </c>
      <c r="O246" s="22" t="s">
        <v>66</v>
      </c>
      <c r="P246" s="22" t="s">
        <v>309</v>
      </c>
      <c r="Q246" s="7" t="s">
        <v>157</v>
      </c>
      <c r="R246" s="26"/>
      <c r="S246" s="24">
        <v>530226</v>
      </c>
      <c r="T246" s="61">
        <v>45000</v>
      </c>
      <c r="U246" s="65"/>
      <c r="V246" s="65"/>
      <c r="W246" s="65"/>
      <c r="X246" s="65"/>
      <c r="Y246" s="65"/>
      <c r="Z246" s="61">
        <v>0</v>
      </c>
      <c r="AA246" s="65">
        <v>0</v>
      </c>
      <c r="AB246" s="65">
        <v>0</v>
      </c>
      <c r="AC246" s="65">
        <v>0</v>
      </c>
      <c r="AD246" s="65">
        <v>0</v>
      </c>
      <c r="AE246" s="65">
        <v>0</v>
      </c>
      <c r="AF246" s="65">
        <v>0</v>
      </c>
      <c r="AG246" s="65">
        <v>0</v>
      </c>
      <c r="AH246" s="65">
        <v>0</v>
      </c>
      <c r="AI246" s="65">
        <v>0</v>
      </c>
      <c r="AJ246" s="65">
        <v>45000</v>
      </c>
      <c r="AK246" s="65">
        <v>0</v>
      </c>
      <c r="AL246" s="65">
        <v>0</v>
      </c>
      <c r="AM246" s="65">
        <v>0</v>
      </c>
      <c r="AN246" s="65">
        <v>0</v>
      </c>
      <c r="AO246" s="65">
        <v>45000</v>
      </c>
      <c r="AP246" s="65">
        <v>0</v>
      </c>
      <c r="AQ246" s="65">
        <v>0</v>
      </c>
      <c r="AR246" s="65">
        <v>0</v>
      </c>
      <c r="AS246" s="65">
        <v>0</v>
      </c>
      <c r="AT246" s="65">
        <v>0</v>
      </c>
      <c r="AU246" s="65">
        <v>0</v>
      </c>
      <c r="AV246" s="65">
        <v>0</v>
      </c>
      <c r="AW246" s="65">
        <v>0</v>
      </c>
      <c r="AY246" s="89">
        <f>+AV246+AT246+AR246+AP246+AN246+AL246+AJ246+AH246+AF246+AD246+AB246+Z246</f>
        <v>45000</v>
      </c>
      <c r="AZ246" s="89">
        <f>+AW246+AU246+AS246+AQ246+AO246+AM246+AK246+AI246+AG246+AE246+AC246+AA246</f>
        <v>45000</v>
      </c>
      <c r="BA246" s="89">
        <f t="shared" si="3"/>
        <v>0</v>
      </c>
      <c r="BB246" s="89">
        <f>+AY246-T246</f>
        <v>0</v>
      </c>
    </row>
    <row r="247" spans="1:54" s="21" customFormat="1" ht="72" x14ac:dyDescent="0.3">
      <c r="A247" s="3" t="s">
        <v>33</v>
      </c>
      <c r="B247" s="3" t="s">
        <v>554</v>
      </c>
      <c r="C247" s="3" t="s">
        <v>451</v>
      </c>
      <c r="D247" s="3" t="s">
        <v>450</v>
      </c>
      <c r="E247" s="3" t="s">
        <v>460</v>
      </c>
      <c r="F247" s="18">
        <v>0.8</v>
      </c>
      <c r="G247" s="3" t="s">
        <v>288</v>
      </c>
      <c r="H247" s="3" t="s">
        <v>298</v>
      </c>
      <c r="I247" s="3" t="s">
        <v>289</v>
      </c>
      <c r="J247" s="6" t="s">
        <v>773</v>
      </c>
      <c r="K247" s="22" t="s">
        <v>62</v>
      </c>
      <c r="L247" s="23" t="s">
        <v>88</v>
      </c>
      <c r="M247" s="22" t="s">
        <v>89</v>
      </c>
      <c r="N247" s="22" t="s">
        <v>90</v>
      </c>
      <c r="O247" s="22" t="s">
        <v>66</v>
      </c>
      <c r="P247" s="22" t="s">
        <v>310</v>
      </c>
      <c r="Q247" s="7" t="s">
        <v>157</v>
      </c>
      <c r="R247" s="26"/>
      <c r="S247" s="24">
        <v>530612</v>
      </c>
      <c r="T247" s="61">
        <v>22735.74</v>
      </c>
      <c r="U247" s="65"/>
      <c r="V247" s="65"/>
      <c r="W247" s="65"/>
      <c r="X247" s="65"/>
      <c r="Y247" s="65"/>
      <c r="Z247" s="65">
        <v>22735.74</v>
      </c>
      <c r="AA247" s="65">
        <v>0</v>
      </c>
      <c r="AB247" s="65">
        <v>0</v>
      </c>
      <c r="AC247" s="65">
        <v>0</v>
      </c>
      <c r="AD247" s="65">
        <v>0</v>
      </c>
      <c r="AE247" s="65">
        <v>0</v>
      </c>
      <c r="AF247" s="65">
        <v>0</v>
      </c>
      <c r="AG247" s="65">
        <v>0</v>
      </c>
      <c r="AH247" s="65">
        <v>0</v>
      </c>
      <c r="AI247" s="65">
        <v>0</v>
      </c>
      <c r="AJ247" s="65">
        <v>0</v>
      </c>
      <c r="AK247" s="65">
        <v>0</v>
      </c>
      <c r="AL247" s="65">
        <v>0</v>
      </c>
      <c r="AM247" s="65">
        <v>0</v>
      </c>
      <c r="AN247" s="65">
        <v>0</v>
      </c>
      <c r="AO247" s="65">
        <v>0</v>
      </c>
      <c r="AP247" s="65">
        <v>0</v>
      </c>
      <c r="AQ247" s="65">
        <v>0</v>
      </c>
      <c r="AR247" s="65">
        <v>0</v>
      </c>
      <c r="AS247" s="65">
        <v>0</v>
      </c>
      <c r="AT247" s="65">
        <v>0</v>
      </c>
      <c r="AU247" s="65">
        <v>0</v>
      </c>
      <c r="AV247" s="65">
        <v>0</v>
      </c>
      <c r="AW247" s="65">
        <v>22735.74</v>
      </c>
      <c r="AY247" s="89">
        <f>+AV247+AT247+AR247+AP247+AN247+AL247+AJ247+AH247+AF247+AD247+AB247+Z247</f>
        <v>22735.74</v>
      </c>
      <c r="AZ247" s="89">
        <f>+AW247+AU247+AS247+AQ247+AO247+AM247+AK247+AI247+AG247+AE247+AC247+AA247</f>
        <v>22735.74</v>
      </c>
      <c r="BA247" s="89">
        <f t="shared" si="3"/>
        <v>0</v>
      </c>
      <c r="BB247" s="89">
        <f>+AY247-T247</f>
        <v>0</v>
      </c>
    </row>
    <row r="248" spans="1:54" s="21" customFormat="1" ht="72" x14ac:dyDescent="0.3">
      <c r="A248" s="3" t="s">
        <v>33</v>
      </c>
      <c r="B248" s="3" t="s">
        <v>554</v>
      </c>
      <c r="C248" s="3" t="s">
        <v>451</v>
      </c>
      <c r="D248" s="3" t="s">
        <v>450</v>
      </c>
      <c r="E248" s="3" t="s">
        <v>460</v>
      </c>
      <c r="F248" s="18">
        <v>0.8</v>
      </c>
      <c r="G248" s="3" t="s">
        <v>288</v>
      </c>
      <c r="H248" s="3" t="s">
        <v>298</v>
      </c>
      <c r="I248" s="3" t="s">
        <v>289</v>
      </c>
      <c r="J248" s="6" t="s">
        <v>774</v>
      </c>
      <c r="K248" s="22" t="s">
        <v>62</v>
      </c>
      <c r="L248" s="23" t="s">
        <v>88</v>
      </c>
      <c r="M248" s="22" t="s">
        <v>89</v>
      </c>
      <c r="N248" s="22" t="s">
        <v>90</v>
      </c>
      <c r="O248" s="22" t="s">
        <v>66</v>
      </c>
      <c r="P248" s="22" t="s">
        <v>311</v>
      </c>
      <c r="Q248" s="7" t="s">
        <v>157</v>
      </c>
      <c r="R248" s="26"/>
      <c r="S248" s="24">
        <v>530609</v>
      </c>
      <c r="T248" s="61">
        <v>25000</v>
      </c>
      <c r="U248" s="65"/>
      <c r="V248" s="65"/>
      <c r="W248" s="65"/>
      <c r="X248" s="65"/>
      <c r="Y248" s="65"/>
      <c r="Z248" s="61">
        <v>0</v>
      </c>
      <c r="AA248" s="65">
        <v>0</v>
      </c>
      <c r="AB248" s="65">
        <v>25000</v>
      </c>
      <c r="AC248" s="65">
        <v>0</v>
      </c>
      <c r="AD248" s="65">
        <v>0</v>
      </c>
      <c r="AE248" s="65">
        <v>0</v>
      </c>
      <c r="AF248" s="65">
        <v>0</v>
      </c>
      <c r="AG248" s="65">
        <v>0</v>
      </c>
      <c r="AH248" s="65">
        <v>0</v>
      </c>
      <c r="AI248" s="65">
        <v>25000</v>
      </c>
      <c r="AJ248" s="65">
        <v>0</v>
      </c>
      <c r="AK248" s="65">
        <v>0</v>
      </c>
      <c r="AL248" s="65">
        <v>0</v>
      </c>
      <c r="AM248" s="65">
        <v>0</v>
      </c>
      <c r="AN248" s="65">
        <v>0</v>
      </c>
      <c r="AO248" s="65">
        <v>0</v>
      </c>
      <c r="AP248" s="65">
        <v>0</v>
      </c>
      <c r="AQ248" s="65">
        <v>0</v>
      </c>
      <c r="AR248" s="65">
        <v>0</v>
      </c>
      <c r="AS248" s="65">
        <v>0</v>
      </c>
      <c r="AT248" s="65">
        <v>0</v>
      </c>
      <c r="AU248" s="65">
        <v>0</v>
      </c>
      <c r="AV248" s="65">
        <v>0</v>
      </c>
      <c r="AW248" s="65">
        <v>0</v>
      </c>
      <c r="AY248" s="89">
        <f>+AV248+AT248+AR248+AP248+AN248+AL248+AJ248+AH248+AF248+AD248+AB248+Z248</f>
        <v>25000</v>
      </c>
      <c r="AZ248" s="89">
        <f>+AW248+AU248+AS248+AQ248+AO248+AM248+AK248+AI248+AG248+AE248+AC248+AA248</f>
        <v>25000</v>
      </c>
      <c r="BA248" s="89">
        <f t="shared" si="3"/>
        <v>0</v>
      </c>
      <c r="BB248" s="89">
        <f>+AY248-T248</f>
        <v>0</v>
      </c>
    </row>
    <row r="249" spans="1:54" s="21" customFormat="1" ht="72" x14ac:dyDescent="0.3">
      <c r="A249" s="3" t="s">
        <v>33</v>
      </c>
      <c r="B249" s="3" t="s">
        <v>554</v>
      </c>
      <c r="C249" s="3" t="s">
        <v>451</v>
      </c>
      <c r="D249" s="3" t="s">
        <v>450</v>
      </c>
      <c r="E249" s="3" t="s">
        <v>460</v>
      </c>
      <c r="F249" s="18">
        <v>0.8</v>
      </c>
      <c r="G249" s="3" t="s">
        <v>288</v>
      </c>
      <c r="H249" s="3" t="s">
        <v>298</v>
      </c>
      <c r="I249" s="3" t="s">
        <v>289</v>
      </c>
      <c r="J249" s="6" t="s">
        <v>533</v>
      </c>
      <c r="K249" s="22" t="s">
        <v>62</v>
      </c>
      <c r="L249" s="23" t="s">
        <v>88</v>
      </c>
      <c r="M249" s="22" t="s">
        <v>89</v>
      </c>
      <c r="N249" s="22" t="s">
        <v>90</v>
      </c>
      <c r="O249" s="22" t="s">
        <v>66</v>
      </c>
      <c r="P249" s="22" t="s">
        <v>312</v>
      </c>
      <c r="Q249" s="7" t="s">
        <v>157</v>
      </c>
      <c r="R249" s="26"/>
      <c r="S249" s="24">
        <v>530609</v>
      </c>
      <c r="T249" s="61">
        <v>6000</v>
      </c>
      <c r="U249" s="65"/>
      <c r="V249" s="65"/>
      <c r="W249" s="65"/>
      <c r="X249" s="65"/>
      <c r="Y249" s="65"/>
      <c r="Z249" s="65">
        <v>6000</v>
      </c>
      <c r="AA249" s="65">
        <v>0</v>
      </c>
      <c r="AB249" s="65">
        <v>0</v>
      </c>
      <c r="AC249" s="65">
        <v>0</v>
      </c>
      <c r="AD249" s="65">
        <v>0</v>
      </c>
      <c r="AE249" s="65">
        <v>6000</v>
      </c>
      <c r="AF249" s="65">
        <v>0</v>
      </c>
      <c r="AG249" s="65">
        <v>0</v>
      </c>
      <c r="AH249" s="65">
        <v>0</v>
      </c>
      <c r="AI249" s="65">
        <v>0</v>
      </c>
      <c r="AJ249" s="65">
        <v>0</v>
      </c>
      <c r="AK249" s="65">
        <v>0</v>
      </c>
      <c r="AL249" s="65">
        <v>0</v>
      </c>
      <c r="AM249" s="65">
        <v>0</v>
      </c>
      <c r="AN249" s="65">
        <v>0</v>
      </c>
      <c r="AO249" s="65">
        <v>0</v>
      </c>
      <c r="AP249" s="65">
        <v>0</v>
      </c>
      <c r="AQ249" s="65">
        <v>0</v>
      </c>
      <c r="AR249" s="65">
        <v>0</v>
      </c>
      <c r="AS249" s="65">
        <v>0</v>
      </c>
      <c r="AT249" s="65">
        <v>0</v>
      </c>
      <c r="AU249" s="65">
        <v>0</v>
      </c>
      <c r="AV249" s="65">
        <v>0</v>
      </c>
      <c r="AW249" s="65">
        <v>0</v>
      </c>
      <c r="AY249" s="89">
        <f>+AV249+AT249+AR249+AP249+AN249+AL249+AJ249+AH249+AF249+AD249+AB249+Z249</f>
        <v>6000</v>
      </c>
      <c r="AZ249" s="89">
        <f>+AW249+AU249+AS249+AQ249+AO249+AM249+AK249+AI249+AG249+AE249+AC249+AA249</f>
        <v>6000</v>
      </c>
      <c r="BA249" s="89">
        <f t="shared" si="3"/>
        <v>0</v>
      </c>
      <c r="BB249" s="89">
        <f>+AY249-T249</f>
        <v>0</v>
      </c>
    </row>
    <row r="250" spans="1:54" s="21" customFormat="1" ht="72" x14ac:dyDescent="0.3">
      <c r="A250" s="3" t="s">
        <v>33</v>
      </c>
      <c r="B250" s="3" t="s">
        <v>554</v>
      </c>
      <c r="C250" s="3" t="s">
        <v>449</v>
      </c>
      <c r="D250" s="3" t="s">
        <v>450</v>
      </c>
      <c r="E250" s="3" t="s">
        <v>448</v>
      </c>
      <c r="F250" s="18">
        <v>1</v>
      </c>
      <c r="G250" s="3" t="s">
        <v>288</v>
      </c>
      <c r="H250" s="3" t="s">
        <v>34</v>
      </c>
      <c r="I250" s="3" t="s">
        <v>289</v>
      </c>
      <c r="J250" s="6" t="s">
        <v>775</v>
      </c>
      <c r="K250" s="22" t="s">
        <v>62</v>
      </c>
      <c r="L250" s="23" t="s">
        <v>88</v>
      </c>
      <c r="M250" s="22" t="s">
        <v>89</v>
      </c>
      <c r="N250" s="22" t="s">
        <v>86</v>
      </c>
      <c r="O250" s="22" t="s">
        <v>146</v>
      </c>
      <c r="P250" s="22" t="s">
        <v>291</v>
      </c>
      <c r="Q250" s="7" t="s">
        <v>157</v>
      </c>
      <c r="R250" s="26"/>
      <c r="S250" s="24">
        <v>530404</v>
      </c>
      <c r="T250" s="61">
        <v>207</v>
      </c>
      <c r="U250" s="65"/>
      <c r="V250" s="65"/>
      <c r="W250" s="65"/>
      <c r="X250" s="65"/>
      <c r="Y250" s="65"/>
      <c r="Z250" s="65">
        <v>207</v>
      </c>
      <c r="AA250" s="65">
        <v>0</v>
      </c>
      <c r="AB250" s="65">
        <v>0</v>
      </c>
      <c r="AC250" s="65">
        <v>0</v>
      </c>
      <c r="AD250" s="65">
        <v>0</v>
      </c>
      <c r="AE250" s="65">
        <v>0</v>
      </c>
      <c r="AF250" s="65">
        <v>0</v>
      </c>
      <c r="AG250" s="65">
        <v>0</v>
      </c>
      <c r="AH250" s="65">
        <v>0</v>
      </c>
      <c r="AI250" s="65">
        <v>0</v>
      </c>
      <c r="AJ250" s="65">
        <v>0</v>
      </c>
      <c r="AK250" s="65">
        <v>0</v>
      </c>
      <c r="AL250" s="65">
        <v>0</v>
      </c>
      <c r="AM250" s="65">
        <v>0</v>
      </c>
      <c r="AN250" s="65">
        <v>0</v>
      </c>
      <c r="AO250" s="65">
        <v>0</v>
      </c>
      <c r="AP250" s="65">
        <v>0</v>
      </c>
      <c r="AQ250" s="65">
        <v>207</v>
      </c>
      <c r="AR250" s="65">
        <v>0</v>
      </c>
      <c r="AS250" s="65">
        <v>0</v>
      </c>
      <c r="AT250" s="65">
        <v>0</v>
      </c>
      <c r="AU250" s="65">
        <v>0</v>
      </c>
      <c r="AV250" s="65">
        <v>0</v>
      </c>
      <c r="AW250" s="65">
        <v>0</v>
      </c>
      <c r="AY250" s="89">
        <f>+AV250+AT250+AR250+AP250+AN250+AL250+AJ250+AH250+AF250+AD250+AB250+Z250</f>
        <v>207</v>
      </c>
      <c r="AZ250" s="89">
        <f>+AW250+AU250+AS250+AQ250+AO250+AM250+AK250+AI250+AG250+AE250+AC250+AA250</f>
        <v>207</v>
      </c>
      <c r="BA250" s="89">
        <f t="shared" si="3"/>
        <v>0</v>
      </c>
      <c r="BB250" s="89">
        <f>+AY250-T250</f>
        <v>0</v>
      </c>
    </row>
    <row r="251" spans="1:54" s="21" customFormat="1" ht="72" x14ac:dyDescent="0.3">
      <c r="A251" s="3" t="s">
        <v>33</v>
      </c>
      <c r="B251" s="3" t="s">
        <v>554</v>
      </c>
      <c r="C251" s="3" t="s">
        <v>449</v>
      </c>
      <c r="D251" s="3" t="s">
        <v>450</v>
      </c>
      <c r="E251" s="3" t="s">
        <v>448</v>
      </c>
      <c r="F251" s="18">
        <v>1</v>
      </c>
      <c r="G251" s="3" t="s">
        <v>288</v>
      </c>
      <c r="H251" s="3" t="s">
        <v>34</v>
      </c>
      <c r="I251" s="3" t="s">
        <v>289</v>
      </c>
      <c r="J251" s="6" t="s">
        <v>776</v>
      </c>
      <c r="K251" s="22" t="s">
        <v>62</v>
      </c>
      <c r="L251" s="23" t="s">
        <v>88</v>
      </c>
      <c r="M251" s="22" t="s">
        <v>89</v>
      </c>
      <c r="N251" s="22" t="s">
        <v>86</v>
      </c>
      <c r="O251" s="22" t="s">
        <v>146</v>
      </c>
      <c r="P251" s="22" t="s">
        <v>293</v>
      </c>
      <c r="Q251" s="7" t="s">
        <v>157</v>
      </c>
      <c r="R251" s="26"/>
      <c r="S251" s="24">
        <v>530404</v>
      </c>
      <c r="T251" s="61">
        <v>1000</v>
      </c>
      <c r="U251" s="65">
        <v>1000</v>
      </c>
      <c r="V251" s="65">
        <v>1000</v>
      </c>
      <c r="W251" s="65">
        <v>1000</v>
      </c>
      <c r="X251" s="65">
        <v>1000</v>
      </c>
      <c r="Y251" s="65"/>
      <c r="Z251" s="65">
        <v>1000</v>
      </c>
      <c r="AA251" s="65">
        <v>0</v>
      </c>
      <c r="AB251" s="65">
        <v>0</v>
      </c>
      <c r="AC251" s="65">
        <v>0</v>
      </c>
      <c r="AD251" s="65">
        <v>0</v>
      </c>
      <c r="AE251" s="65">
        <v>0</v>
      </c>
      <c r="AF251" s="65">
        <v>0</v>
      </c>
      <c r="AG251" s="65">
        <v>0</v>
      </c>
      <c r="AH251" s="65">
        <v>0</v>
      </c>
      <c r="AI251" s="65">
        <v>0</v>
      </c>
      <c r="AJ251" s="65">
        <v>0</v>
      </c>
      <c r="AK251" s="65">
        <v>0</v>
      </c>
      <c r="AL251" s="65">
        <v>0</v>
      </c>
      <c r="AM251" s="65">
        <v>0</v>
      </c>
      <c r="AN251" s="65">
        <v>0</v>
      </c>
      <c r="AO251" s="65">
        <v>0</v>
      </c>
      <c r="AP251" s="65">
        <v>0</v>
      </c>
      <c r="AQ251" s="65">
        <v>0</v>
      </c>
      <c r="AR251" s="65">
        <v>0</v>
      </c>
      <c r="AS251" s="65">
        <v>1000</v>
      </c>
      <c r="AT251" s="65">
        <v>0</v>
      </c>
      <c r="AU251" s="65">
        <v>0</v>
      </c>
      <c r="AV251" s="65">
        <v>0</v>
      </c>
      <c r="AW251" s="65">
        <v>0</v>
      </c>
      <c r="AY251" s="89">
        <f>+AV251+AT251+AR251+AP251+AN251+AL251+AJ251+AH251+AF251+AD251+AB251+Z251</f>
        <v>1000</v>
      </c>
      <c r="AZ251" s="89">
        <f>+AW251+AU251+AS251+AQ251+AO251+AM251+AK251+AI251+AG251+AE251+AC251+AA251</f>
        <v>1000</v>
      </c>
      <c r="BA251" s="89">
        <f t="shared" si="3"/>
        <v>0</v>
      </c>
      <c r="BB251" s="89">
        <f>+AY251-T251</f>
        <v>0</v>
      </c>
    </row>
    <row r="252" spans="1:54" s="21" customFormat="1" ht="72" x14ac:dyDescent="0.3">
      <c r="A252" s="3" t="s">
        <v>33</v>
      </c>
      <c r="B252" s="3" t="s">
        <v>554</v>
      </c>
      <c r="C252" s="3" t="s">
        <v>449</v>
      </c>
      <c r="D252" s="3" t="s">
        <v>450</v>
      </c>
      <c r="E252" s="3" t="s">
        <v>448</v>
      </c>
      <c r="F252" s="18">
        <v>1</v>
      </c>
      <c r="G252" s="3" t="s">
        <v>288</v>
      </c>
      <c r="H252" s="3" t="s">
        <v>34</v>
      </c>
      <c r="I252" s="3" t="s">
        <v>289</v>
      </c>
      <c r="J252" s="6" t="s">
        <v>534</v>
      </c>
      <c r="K252" s="22" t="s">
        <v>62</v>
      </c>
      <c r="L252" s="23" t="s">
        <v>88</v>
      </c>
      <c r="M252" s="22" t="s">
        <v>89</v>
      </c>
      <c r="N252" s="22" t="s">
        <v>86</v>
      </c>
      <c r="O252" s="22" t="s">
        <v>146</v>
      </c>
      <c r="P252" s="22" t="s">
        <v>294</v>
      </c>
      <c r="Q252" s="7" t="s">
        <v>157</v>
      </c>
      <c r="R252" s="26"/>
      <c r="S252" s="24">
        <v>530404</v>
      </c>
      <c r="T252" s="61">
        <v>1200</v>
      </c>
      <c r="U252" s="65"/>
      <c r="V252" s="65"/>
      <c r="W252" s="65"/>
      <c r="X252" s="65"/>
      <c r="Y252" s="65"/>
      <c r="Z252" s="65">
        <v>1200</v>
      </c>
      <c r="AA252" s="65">
        <v>0</v>
      </c>
      <c r="AB252" s="65">
        <v>0</v>
      </c>
      <c r="AC252" s="65">
        <v>0</v>
      </c>
      <c r="AD252" s="65">
        <v>0</v>
      </c>
      <c r="AE252" s="65">
        <v>0</v>
      </c>
      <c r="AF252" s="65">
        <v>0</v>
      </c>
      <c r="AG252" s="65">
        <v>0</v>
      </c>
      <c r="AH252" s="65">
        <v>0</v>
      </c>
      <c r="AI252" s="65">
        <v>0</v>
      </c>
      <c r="AJ252" s="65">
        <v>0</v>
      </c>
      <c r="AK252" s="65">
        <v>0</v>
      </c>
      <c r="AL252" s="65">
        <v>0</v>
      </c>
      <c r="AM252" s="65">
        <v>0</v>
      </c>
      <c r="AN252" s="65">
        <v>0</v>
      </c>
      <c r="AO252" s="65">
        <v>0</v>
      </c>
      <c r="AP252" s="65">
        <v>0</v>
      </c>
      <c r="AQ252" s="65">
        <v>1200</v>
      </c>
      <c r="AR252" s="65">
        <v>0</v>
      </c>
      <c r="AS252" s="65">
        <v>0</v>
      </c>
      <c r="AT252" s="65">
        <v>0</v>
      </c>
      <c r="AU252" s="65">
        <v>0</v>
      </c>
      <c r="AV252" s="65">
        <v>0</v>
      </c>
      <c r="AW252" s="65">
        <v>0</v>
      </c>
      <c r="AY252" s="89">
        <f>+AV252+AT252+AR252+AP252+AN252+AL252+AJ252+AH252+AF252+AD252+AB252+Z252</f>
        <v>1200</v>
      </c>
      <c r="AZ252" s="89">
        <f>+AW252+AU252+AS252+AQ252+AO252+AM252+AK252+AI252+AG252+AE252+AC252+AA252</f>
        <v>1200</v>
      </c>
      <c r="BA252" s="89">
        <f t="shared" si="3"/>
        <v>0</v>
      </c>
      <c r="BB252" s="89">
        <f>+AY252-T252</f>
        <v>0</v>
      </c>
    </row>
    <row r="253" spans="1:54" s="21" customFormat="1" ht="72" x14ac:dyDescent="0.3">
      <c r="A253" s="3" t="s">
        <v>33</v>
      </c>
      <c r="B253" s="3" t="s">
        <v>554</v>
      </c>
      <c r="C253" s="3" t="s">
        <v>449</v>
      </c>
      <c r="D253" s="3" t="s">
        <v>450</v>
      </c>
      <c r="E253" s="3" t="s">
        <v>448</v>
      </c>
      <c r="F253" s="18">
        <v>1</v>
      </c>
      <c r="G253" s="3" t="s">
        <v>288</v>
      </c>
      <c r="H253" s="3" t="s">
        <v>34</v>
      </c>
      <c r="I253" s="3" t="s">
        <v>289</v>
      </c>
      <c r="J253" s="6" t="s">
        <v>535</v>
      </c>
      <c r="K253" s="22" t="s">
        <v>62</v>
      </c>
      <c r="L253" s="23" t="s">
        <v>88</v>
      </c>
      <c r="M253" s="22" t="s">
        <v>89</v>
      </c>
      <c r="N253" s="22" t="s">
        <v>86</v>
      </c>
      <c r="O253" s="22" t="s">
        <v>146</v>
      </c>
      <c r="P253" s="22" t="s">
        <v>290</v>
      </c>
      <c r="Q253" s="7" t="s">
        <v>157</v>
      </c>
      <c r="R253" s="26"/>
      <c r="S253" s="24">
        <v>530602</v>
      </c>
      <c r="T253" s="61">
        <v>9520</v>
      </c>
      <c r="U253" s="65">
        <v>9520</v>
      </c>
      <c r="V253" s="65"/>
      <c r="W253" s="65"/>
      <c r="X253" s="65"/>
      <c r="Y253" s="65"/>
      <c r="Z253" s="65">
        <v>9520</v>
      </c>
      <c r="AA253" s="65">
        <v>0</v>
      </c>
      <c r="AB253" s="65">
        <v>0</v>
      </c>
      <c r="AC253" s="65">
        <v>0</v>
      </c>
      <c r="AD253" s="65">
        <v>0</v>
      </c>
      <c r="AE253" s="65">
        <v>0</v>
      </c>
      <c r="AF253" s="65">
        <v>0</v>
      </c>
      <c r="AG253" s="65">
        <v>0</v>
      </c>
      <c r="AH253" s="65">
        <v>0</v>
      </c>
      <c r="AI253" s="65">
        <v>0</v>
      </c>
      <c r="AJ253" s="65">
        <v>0</v>
      </c>
      <c r="AK253" s="65">
        <v>9520</v>
      </c>
      <c r="AL253" s="65">
        <v>0</v>
      </c>
      <c r="AM253" s="65">
        <v>0</v>
      </c>
      <c r="AN253" s="65">
        <v>0</v>
      </c>
      <c r="AO253" s="65">
        <v>0</v>
      </c>
      <c r="AP253" s="65">
        <v>0</v>
      </c>
      <c r="AQ253" s="65">
        <v>0</v>
      </c>
      <c r="AR253" s="65">
        <v>0</v>
      </c>
      <c r="AS253" s="65">
        <v>0</v>
      </c>
      <c r="AT253" s="65">
        <v>0</v>
      </c>
      <c r="AU253" s="65">
        <v>0</v>
      </c>
      <c r="AV253" s="65">
        <v>0</v>
      </c>
      <c r="AW253" s="65">
        <v>0</v>
      </c>
      <c r="AY253" s="89">
        <f>+AV253+AT253+AR253+AP253+AN253+AL253+AJ253+AH253+AF253+AD253+AB253+Z253</f>
        <v>9520</v>
      </c>
      <c r="AZ253" s="89">
        <f>+AW253+AU253+AS253+AQ253+AO253+AM253+AK253+AI253+AG253+AE253+AC253+AA253</f>
        <v>9520</v>
      </c>
      <c r="BA253" s="89">
        <f t="shared" si="3"/>
        <v>0</v>
      </c>
      <c r="BB253" s="89">
        <f>+AY253-T253</f>
        <v>0</v>
      </c>
    </row>
    <row r="254" spans="1:54" s="21" customFormat="1" ht="72" x14ac:dyDescent="0.3">
      <c r="A254" s="3" t="s">
        <v>33</v>
      </c>
      <c r="B254" s="3" t="s">
        <v>554</v>
      </c>
      <c r="C254" s="3" t="s">
        <v>449</v>
      </c>
      <c r="D254" s="3" t="s">
        <v>450</v>
      </c>
      <c r="E254" s="3" t="s">
        <v>448</v>
      </c>
      <c r="F254" s="18">
        <v>1</v>
      </c>
      <c r="G254" s="3" t="s">
        <v>288</v>
      </c>
      <c r="H254" s="3" t="s">
        <v>34</v>
      </c>
      <c r="I254" s="3" t="s">
        <v>289</v>
      </c>
      <c r="J254" s="6" t="s">
        <v>536</v>
      </c>
      <c r="K254" s="22" t="s">
        <v>62</v>
      </c>
      <c r="L254" s="23" t="s">
        <v>88</v>
      </c>
      <c r="M254" s="22" t="s">
        <v>89</v>
      </c>
      <c r="N254" s="22" t="s">
        <v>86</v>
      </c>
      <c r="O254" s="22" t="s">
        <v>146</v>
      </c>
      <c r="P254" s="22" t="s">
        <v>299</v>
      </c>
      <c r="Q254" s="7" t="s">
        <v>157</v>
      </c>
      <c r="R254" s="26"/>
      <c r="S254" s="24">
        <v>530832</v>
      </c>
      <c r="T254" s="61">
        <v>8379.1899999999987</v>
      </c>
      <c r="U254" s="65">
        <v>16333.52</v>
      </c>
      <c r="V254" s="65"/>
      <c r="W254" s="65"/>
      <c r="X254" s="65"/>
      <c r="Y254" s="65"/>
      <c r="Z254" s="65">
        <v>8379.1899999999987</v>
      </c>
      <c r="AA254" s="65">
        <v>0</v>
      </c>
      <c r="AB254" s="65">
        <v>0</v>
      </c>
      <c r="AC254" s="65">
        <v>0</v>
      </c>
      <c r="AD254" s="65">
        <v>0</v>
      </c>
      <c r="AE254" s="65">
        <v>0</v>
      </c>
      <c r="AF254" s="65">
        <v>0</v>
      </c>
      <c r="AG254" s="65">
        <v>0</v>
      </c>
      <c r="AH254" s="65">
        <v>0</v>
      </c>
      <c r="AI254" s="65">
        <v>0</v>
      </c>
      <c r="AJ254" s="65">
        <v>0</v>
      </c>
      <c r="AK254" s="65">
        <v>0</v>
      </c>
      <c r="AL254" s="65">
        <v>0</v>
      </c>
      <c r="AM254" s="65">
        <v>0</v>
      </c>
      <c r="AN254" s="65">
        <v>0</v>
      </c>
      <c r="AO254" s="65">
        <v>0</v>
      </c>
      <c r="AP254" s="65">
        <v>0</v>
      </c>
      <c r="AQ254" s="65">
        <v>0</v>
      </c>
      <c r="AR254" s="65">
        <v>0</v>
      </c>
      <c r="AS254" s="65">
        <v>0</v>
      </c>
      <c r="AT254" s="65">
        <v>0</v>
      </c>
      <c r="AU254" s="65">
        <v>8379.1899999999987</v>
      </c>
      <c r="AV254" s="65">
        <v>0</v>
      </c>
      <c r="AW254" s="65">
        <v>0</v>
      </c>
      <c r="AY254" s="89">
        <f>+AV254+AT254+AR254+AP254+AN254+AL254+AJ254+AH254+AF254+AD254+AB254+Z254</f>
        <v>8379.1899999999987</v>
      </c>
      <c r="AZ254" s="89">
        <f>+AW254+AU254+AS254+AQ254+AO254+AM254+AK254+AI254+AG254+AE254+AC254+AA254</f>
        <v>8379.1899999999987</v>
      </c>
      <c r="BA254" s="89">
        <f t="shared" si="3"/>
        <v>0</v>
      </c>
      <c r="BB254" s="89">
        <f>+AY254-T254</f>
        <v>0</v>
      </c>
    </row>
    <row r="255" spans="1:54" s="21" customFormat="1" ht="72" x14ac:dyDescent="0.3">
      <c r="A255" s="3" t="s">
        <v>33</v>
      </c>
      <c r="B255" s="3" t="s">
        <v>554</v>
      </c>
      <c r="C255" s="3" t="s">
        <v>449</v>
      </c>
      <c r="D255" s="3" t="s">
        <v>450</v>
      </c>
      <c r="E255" s="3" t="s">
        <v>448</v>
      </c>
      <c r="F255" s="18">
        <v>1</v>
      </c>
      <c r="G255" s="3" t="s">
        <v>288</v>
      </c>
      <c r="H255" s="3" t="s">
        <v>34</v>
      </c>
      <c r="I255" s="3" t="s">
        <v>289</v>
      </c>
      <c r="J255" s="6" t="s">
        <v>536</v>
      </c>
      <c r="K255" s="22" t="s">
        <v>62</v>
      </c>
      <c r="L255" s="23" t="s">
        <v>88</v>
      </c>
      <c r="M255" s="22" t="s">
        <v>89</v>
      </c>
      <c r="N255" s="22" t="s">
        <v>86</v>
      </c>
      <c r="O255" s="22" t="s">
        <v>146</v>
      </c>
      <c r="P255" s="22" t="s">
        <v>299</v>
      </c>
      <c r="Q255" s="7" t="s">
        <v>157</v>
      </c>
      <c r="R255" s="26"/>
      <c r="S255" s="24">
        <v>530809</v>
      </c>
      <c r="T255" s="61">
        <v>505.07999999999993</v>
      </c>
      <c r="U255" s="65">
        <v>968.62000000000012</v>
      </c>
      <c r="V255" s="65"/>
      <c r="W255" s="65"/>
      <c r="X255" s="65"/>
      <c r="Y255" s="65"/>
      <c r="Z255" s="65">
        <v>505.07999999999993</v>
      </c>
      <c r="AA255" s="65">
        <v>0</v>
      </c>
      <c r="AB255" s="65">
        <v>0</v>
      </c>
      <c r="AC255" s="65">
        <v>0</v>
      </c>
      <c r="AD255" s="65">
        <v>0</v>
      </c>
      <c r="AE255" s="65">
        <v>0</v>
      </c>
      <c r="AF255" s="65">
        <v>0</v>
      </c>
      <c r="AG255" s="65">
        <v>0</v>
      </c>
      <c r="AH255" s="65">
        <v>0</v>
      </c>
      <c r="AI255" s="65">
        <v>0</v>
      </c>
      <c r="AJ255" s="65">
        <v>0</v>
      </c>
      <c r="AK255" s="65">
        <v>0</v>
      </c>
      <c r="AL255" s="65">
        <v>0</v>
      </c>
      <c r="AM255" s="65">
        <v>0</v>
      </c>
      <c r="AN255" s="65">
        <v>0</v>
      </c>
      <c r="AO255" s="65">
        <v>0</v>
      </c>
      <c r="AP255" s="65">
        <v>0</v>
      </c>
      <c r="AQ255" s="65">
        <v>0</v>
      </c>
      <c r="AR255" s="65">
        <v>0</v>
      </c>
      <c r="AS255" s="65">
        <v>0</v>
      </c>
      <c r="AT255" s="65">
        <v>0</v>
      </c>
      <c r="AU255" s="65">
        <v>0</v>
      </c>
      <c r="AV255" s="65">
        <v>0</v>
      </c>
      <c r="AW255" s="65">
        <v>505.07999999999993</v>
      </c>
      <c r="AY255" s="89">
        <f>+AV255+AT255+AR255+AP255+AN255+AL255+AJ255+AH255+AF255+AD255+AB255+Z255</f>
        <v>505.07999999999993</v>
      </c>
      <c r="AZ255" s="89">
        <f>+AW255+AU255+AS255+AQ255+AO255+AM255+AK255+AI255+AG255+AE255+AC255+AA255</f>
        <v>505.07999999999993</v>
      </c>
      <c r="BA255" s="89">
        <f t="shared" si="3"/>
        <v>0</v>
      </c>
      <c r="BB255" s="89">
        <f>+AY255-T255</f>
        <v>0</v>
      </c>
    </row>
    <row r="256" spans="1:54" s="21" customFormat="1" ht="72" x14ac:dyDescent="0.3">
      <c r="A256" s="3" t="s">
        <v>33</v>
      </c>
      <c r="B256" s="3" t="s">
        <v>554</v>
      </c>
      <c r="C256" s="3" t="s">
        <v>449</v>
      </c>
      <c r="D256" s="3" t="s">
        <v>450</v>
      </c>
      <c r="E256" s="3" t="s">
        <v>448</v>
      </c>
      <c r="F256" s="18">
        <v>1</v>
      </c>
      <c r="G256" s="3" t="s">
        <v>288</v>
      </c>
      <c r="H256" s="3" t="s">
        <v>34</v>
      </c>
      <c r="I256" s="3" t="s">
        <v>289</v>
      </c>
      <c r="J256" s="6" t="s">
        <v>777</v>
      </c>
      <c r="K256" s="87" t="s">
        <v>383</v>
      </c>
      <c r="L256" s="23" t="s">
        <v>88</v>
      </c>
      <c r="M256" s="22" t="s">
        <v>89</v>
      </c>
      <c r="N256" s="22" t="s">
        <v>86</v>
      </c>
      <c r="O256" s="22" t="s">
        <v>146</v>
      </c>
      <c r="P256" s="22" t="s">
        <v>300</v>
      </c>
      <c r="Q256" s="7" t="s">
        <v>157</v>
      </c>
      <c r="R256" s="26"/>
      <c r="S256" s="24">
        <v>530226</v>
      </c>
      <c r="T256" s="61">
        <v>58415.360000000001</v>
      </c>
      <c r="U256" s="65"/>
      <c r="V256" s="65"/>
      <c r="W256" s="65"/>
      <c r="X256" s="65"/>
      <c r="Y256" s="65"/>
      <c r="Z256" s="65">
        <v>58415.360000000001</v>
      </c>
      <c r="AA256" s="65">
        <v>0</v>
      </c>
      <c r="AB256" s="65">
        <v>0</v>
      </c>
      <c r="AC256" s="65">
        <v>0</v>
      </c>
      <c r="AD256" s="65">
        <v>0</v>
      </c>
      <c r="AE256" s="65">
        <v>58415.360000000001</v>
      </c>
      <c r="AF256" s="65">
        <v>0</v>
      </c>
      <c r="AG256" s="65">
        <v>0</v>
      </c>
      <c r="AH256" s="65">
        <v>0</v>
      </c>
      <c r="AI256" s="65">
        <v>0</v>
      </c>
      <c r="AJ256" s="65">
        <v>0</v>
      </c>
      <c r="AK256" s="65">
        <v>0</v>
      </c>
      <c r="AL256" s="65">
        <v>0</v>
      </c>
      <c r="AM256" s="65">
        <v>0</v>
      </c>
      <c r="AN256" s="65">
        <v>0</v>
      </c>
      <c r="AO256" s="65">
        <v>0</v>
      </c>
      <c r="AP256" s="65">
        <v>0</v>
      </c>
      <c r="AQ256" s="65">
        <v>0</v>
      </c>
      <c r="AR256" s="65">
        <v>0</v>
      </c>
      <c r="AS256" s="65">
        <v>0</v>
      </c>
      <c r="AT256" s="65">
        <v>0</v>
      </c>
      <c r="AU256" s="65">
        <v>0</v>
      </c>
      <c r="AV256" s="65">
        <v>0</v>
      </c>
      <c r="AW256" s="65">
        <v>0</v>
      </c>
      <c r="AY256" s="89">
        <f>+AV256+AT256+AR256+AP256+AN256+AL256+AJ256+AH256+AF256+AD256+AB256+Z256</f>
        <v>58415.360000000001</v>
      </c>
      <c r="AZ256" s="89">
        <f>+AW256+AU256+AS256+AQ256+AO256+AM256+AK256+AI256+AG256+AE256+AC256+AA256</f>
        <v>58415.360000000001</v>
      </c>
      <c r="BA256" s="89">
        <f t="shared" si="3"/>
        <v>0</v>
      </c>
      <c r="BB256" s="89">
        <f>+AY256-T256</f>
        <v>0</v>
      </c>
    </row>
    <row r="257" spans="1:54" s="21" customFormat="1" ht="72" x14ac:dyDescent="0.3">
      <c r="A257" s="3" t="s">
        <v>33</v>
      </c>
      <c r="B257" s="3" t="s">
        <v>554</v>
      </c>
      <c r="C257" s="3" t="s">
        <v>449</v>
      </c>
      <c r="D257" s="3" t="s">
        <v>450</v>
      </c>
      <c r="E257" s="3" t="s">
        <v>448</v>
      </c>
      <c r="F257" s="18">
        <v>1</v>
      </c>
      <c r="G257" s="3" t="s">
        <v>288</v>
      </c>
      <c r="H257" s="3" t="s">
        <v>34</v>
      </c>
      <c r="I257" s="3" t="s">
        <v>289</v>
      </c>
      <c r="J257" s="6" t="s">
        <v>537</v>
      </c>
      <c r="K257" s="87" t="s">
        <v>383</v>
      </c>
      <c r="L257" s="23" t="s">
        <v>88</v>
      </c>
      <c r="M257" s="22" t="s">
        <v>89</v>
      </c>
      <c r="N257" s="22" t="s">
        <v>86</v>
      </c>
      <c r="O257" s="22" t="s">
        <v>146</v>
      </c>
      <c r="P257" s="22" t="s">
        <v>301</v>
      </c>
      <c r="Q257" s="7" t="s">
        <v>157</v>
      </c>
      <c r="R257" s="26"/>
      <c r="S257" s="24">
        <v>530602</v>
      </c>
      <c r="T257" s="61">
        <v>1080.44</v>
      </c>
      <c r="U257" s="65">
        <v>0</v>
      </c>
      <c r="V257" s="65"/>
      <c r="W257" s="65"/>
      <c r="X257" s="65"/>
      <c r="Y257" s="65"/>
      <c r="Z257" s="61">
        <v>1080.44</v>
      </c>
      <c r="AA257" s="65">
        <v>0</v>
      </c>
      <c r="AB257" s="65">
        <v>0</v>
      </c>
      <c r="AC257" s="65">
        <v>0</v>
      </c>
      <c r="AD257" s="65">
        <v>0</v>
      </c>
      <c r="AE257" s="65">
        <v>0</v>
      </c>
      <c r="AF257" s="65">
        <v>0</v>
      </c>
      <c r="AG257" s="65">
        <v>0</v>
      </c>
      <c r="AH257" s="65">
        <v>0</v>
      </c>
      <c r="AI257" s="65">
        <v>0</v>
      </c>
      <c r="AJ257" s="65">
        <v>0</v>
      </c>
      <c r="AK257" s="65">
        <v>0</v>
      </c>
      <c r="AL257" s="65">
        <v>0</v>
      </c>
      <c r="AM257" s="65">
        <v>0</v>
      </c>
      <c r="AN257" s="65">
        <v>0</v>
      </c>
      <c r="AO257" s="65">
        <v>0</v>
      </c>
      <c r="AP257" s="65">
        <v>0</v>
      </c>
      <c r="AQ257" s="65">
        <v>1080.44</v>
      </c>
      <c r="AR257" s="65">
        <v>0</v>
      </c>
      <c r="AS257" s="65">
        <v>0</v>
      </c>
      <c r="AT257" s="65">
        <v>0</v>
      </c>
      <c r="AU257" s="65">
        <v>0</v>
      </c>
      <c r="AV257" s="65">
        <v>0</v>
      </c>
      <c r="AW257" s="65">
        <v>0</v>
      </c>
      <c r="AY257" s="89">
        <f>+AV257+AT257+AR257+AP257+AN257+AL257+AJ257+AH257+AF257+AD257+AB257+Z257</f>
        <v>1080.44</v>
      </c>
      <c r="AZ257" s="89">
        <f>+AW257+AU257+AS257+AQ257+AO257+AM257+AK257+AI257+AG257+AE257+AC257+AA257</f>
        <v>1080.44</v>
      </c>
      <c r="BA257" s="89">
        <f t="shared" si="3"/>
        <v>0</v>
      </c>
      <c r="BB257" s="89">
        <f>+AY257-T257</f>
        <v>0</v>
      </c>
    </row>
    <row r="258" spans="1:54" s="21" customFormat="1" ht="72" x14ac:dyDescent="0.3">
      <c r="A258" s="3" t="s">
        <v>33</v>
      </c>
      <c r="B258" s="3" t="s">
        <v>554</v>
      </c>
      <c r="C258" s="3" t="s">
        <v>449</v>
      </c>
      <c r="D258" s="3" t="s">
        <v>450</v>
      </c>
      <c r="E258" s="3" t="s">
        <v>448</v>
      </c>
      <c r="F258" s="18">
        <v>1</v>
      </c>
      <c r="G258" s="3" t="s">
        <v>288</v>
      </c>
      <c r="H258" s="3" t="s">
        <v>34</v>
      </c>
      <c r="I258" s="3" t="s">
        <v>289</v>
      </c>
      <c r="J258" s="6" t="s">
        <v>537</v>
      </c>
      <c r="K258" s="22" t="s">
        <v>62</v>
      </c>
      <c r="L258" s="23" t="s">
        <v>88</v>
      </c>
      <c r="M258" s="22" t="s">
        <v>89</v>
      </c>
      <c r="N258" s="22" t="s">
        <v>86</v>
      </c>
      <c r="O258" s="22" t="s">
        <v>146</v>
      </c>
      <c r="P258" s="22" t="s">
        <v>301</v>
      </c>
      <c r="Q258" s="7" t="s">
        <v>157</v>
      </c>
      <c r="R258" s="26"/>
      <c r="S258" s="24">
        <v>530602</v>
      </c>
      <c r="T258" s="61">
        <v>919.56</v>
      </c>
      <c r="U258" s="65">
        <v>2000</v>
      </c>
      <c r="V258" s="65"/>
      <c r="W258" s="65"/>
      <c r="X258" s="65"/>
      <c r="Y258" s="65"/>
      <c r="Z258" s="65">
        <v>919.56</v>
      </c>
      <c r="AA258" s="65">
        <v>0</v>
      </c>
      <c r="AB258" s="65">
        <v>0</v>
      </c>
      <c r="AC258" s="65">
        <v>0</v>
      </c>
      <c r="AD258" s="65">
        <v>0</v>
      </c>
      <c r="AE258" s="65">
        <v>0</v>
      </c>
      <c r="AF258" s="65">
        <v>0</v>
      </c>
      <c r="AG258" s="65">
        <v>0</v>
      </c>
      <c r="AH258" s="65">
        <v>0</v>
      </c>
      <c r="AI258" s="65">
        <v>0</v>
      </c>
      <c r="AJ258" s="65">
        <v>0</v>
      </c>
      <c r="AK258" s="65">
        <v>0</v>
      </c>
      <c r="AL258" s="65">
        <v>0</v>
      </c>
      <c r="AM258" s="65">
        <v>0</v>
      </c>
      <c r="AN258" s="65">
        <v>0</v>
      </c>
      <c r="AO258" s="65">
        <v>0</v>
      </c>
      <c r="AP258" s="65">
        <v>0</v>
      </c>
      <c r="AQ258" s="65">
        <v>919.56</v>
      </c>
      <c r="AR258" s="65">
        <v>0</v>
      </c>
      <c r="AS258" s="65">
        <v>0</v>
      </c>
      <c r="AT258" s="65">
        <v>0</v>
      </c>
      <c r="AU258" s="65">
        <v>0</v>
      </c>
      <c r="AV258" s="65">
        <v>0</v>
      </c>
      <c r="AW258" s="65">
        <v>0</v>
      </c>
      <c r="AY258" s="89">
        <f>+AV258+AT258+AR258+AP258+AN258+AL258+AJ258+AH258+AF258+AD258+AB258+Z258</f>
        <v>919.56</v>
      </c>
      <c r="AZ258" s="89">
        <f>+AW258+AU258+AS258+AQ258+AO258+AM258+AK258+AI258+AG258+AE258+AC258+AA258</f>
        <v>919.56</v>
      </c>
      <c r="BA258" s="89">
        <f t="shared" si="3"/>
        <v>0</v>
      </c>
      <c r="BB258" s="102">
        <f>+AY258-T258</f>
        <v>0</v>
      </c>
    </row>
    <row r="259" spans="1:54" s="21" customFormat="1" ht="72" x14ac:dyDescent="0.3">
      <c r="A259" s="3" t="s">
        <v>33</v>
      </c>
      <c r="B259" s="3" t="s">
        <v>554</v>
      </c>
      <c r="C259" s="3" t="s">
        <v>449</v>
      </c>
      <c r="D259" s="3" t="s">
        <v>450</v>
      </c>
      <c r="E259" s="3" t="s">
        <v>448</v>
      </c>
      <c r="F259" s="18">
        <v>1</v>
      </c>
      <c r="G259" s="3" t="s">
        <v>288</v>
      </c>
      <c r="H259" s="3" t="s">
        <v>34</v>
      </c>
      <c r="I259" s="3" t="s">
        <v>289</v>
      </c>
      <c r="J259" s="6" t="s">
        <v>538</v>
      </c>
      <c r="K259" s="22" t="s">
        <v>62</v>
      </c>
      <c r="L259" s="23" t="s">
        <v>88</v>
      </c>
      <c r="M259" s="22" t="s">
        <v>89</v>
      </c>
      <c r="N259" s="22" t="s">
        <v>86</v>
      </c>
      <c r="O259" s="22" t="s">
        <v>146</v>
      </c>
      <c r="P259" s="22" t="s">
        <v>302</v>
      </c>
      <c r="Q259" s="7" t="s">
        <v>157</v>
      </c>
      <c r="R259" s="26"/>
      <c r="S259" s="24">
        <v>530802</v>
      </c>
      <c r="T259" s="61">
        <v>48061.07</v>
      </c>
      <c r="U259" s="65"/>
      <c r="V259" s="65"/>
      <c r="W259" s="65"/>
      <c r="X259" s="65"/>
      <c r="Y259" s="65"/>
      <c r="Z259" s="65">
        <v>48061.07</v>
      </c>
      <c r="AA259" s="65">
        <v>0</v>
      </c>
      <c r="AB259" s="65">
        <v>0</v>
      </c>
      <c r="AC259" s="65">
        <v>0</v>
      </c>
      <c r="AD259" s="65">
        <v>0</v>
      </c>
      <c r="AE259" s="65">
        <v>0</v>
      </c>
      <c r="AF259" s="65">
        <v>0</v>
      </c>
      <c r="AG259" s="65">
        <v>0</v>
      </c>
      <c r="AH259" s="65">
        <v>0</v>
      </c>
      <c r="AI259" s="65">
        <v>0</v>
      </c>
      <c r="AJ259" s="65">
        <v>0</v>
      </c>
      <c r="AK259" s="65">
        <v>48061.07</v>
      </c>
      <c r="AL259" s="65">
        <v>0</v>
      </c>
      <c r="AM259" s="65">
        <v>0</v>
      </c>
      <c r="AN259" s="65">
        <v>0</v>
      </c>
      <c r="AO259" s="65">
        <v>0</v>
      </c>
      <c r="AP259" s="65">
        <v>0</v>
      </c>
      <c r="AQ259" s="65">
        <v>0</v>
      </c>
      <c r="AR259" s="65">
        <v>0</v>
      </c>
      <c r="AS259" s="65">
        <v>0</v>
      </c>
      <c r="AT259" s="65">
        <v>0</v>
      </c>
      <c r="AU259" s="65">
        <v>0</v>
      </c>
      <c r="AV259" s="65">
        <v>0</v>
      </c>
      <c r="AW259" s="65">
        <v>0</v>
      </c>
      <c r="AY259" s="89">
        <f>+AV259+AT259+AR259+AP259+AN259+AL259+AJ259+AH259+AF259+AD259+AB259+Z259</f>
        <v>48061.07</v>
      </c>
      <c r="AZ259" s="89">
        <f>+AW259+AU259+AS259+AQ259+AO259+AM259+AK259+AI259+AG259+AE259+AC259+AA259</f>
        <v>48061.07</v>
      </c>
      <c r="BA259" s="89">
        <f t="shared" si="3"/>
        <v>0</v>
      </c>
      <c r="BB259" s="89">
        <f>+AY259-T259</f>
        <v>0</v>
      </c>
    </row>
    <row r="260" spans="1:54" s="21" customFormat="1" ht="72" x14ac:dyDescent="0.3">
      <c r="A260" s="3" t="s">
        <v>33</v>
      </c>
      <c r="B260" s="3" t="s">
        <v>554</v>
      </c>
      <c r="C260" s="3" t="s">
        <v>449</v>
      </c>
      <c r="D260" s="3" t="s">
        <v>450</v>
      </c>
      <c r="E260" s="3" t="s">
        <v>448</v>
      </c>
      <c r="F260" s="18">
        <v>1</v>
      </c>
      <c r="G260" s="3" t="s">
        <v>288</v>
      </c>
      <c r="H260" s="3" t="s">
        <v>34</v>
      </c>
      <c r="I260" s="3" t="s">
        <v>289</v>
      </c>
      <c r="J260" s="6" t="s">
        <v>525</v>
      </c>
      <c r="K260" s="22" t="s">
        <v>62</v>
      </c>
      <c r="L260" s="23" t="s">
        <v>88</v>
      </c>
      <c r="M260" s="22" t="s">
        <v>89</v>
      </c>
      <c r="N260" s="22" t="s">
        <v>86</v>
      </c>
      <c r="O260" s="22" t="s">
        <v>146</v>
      </c>
      <c r="P260" s="22" t="s">
        <v>304</v>
      </c>
      <c r="Q260" s="7" t="s">
        <v>157</v>
      </c>
      <c r="R260" s="26"/>
      <c r="S260" s="24">
        <v>530819</v>
      </c>
      <c r="T260" s="61">
        <v>47697.06</v>
      </c>
      <c r="U260" s="65"/>
      <c r="V260" s="65"/>
      <c r="W260" s="65"/>
      <c r="X260" s="65"/>
      <c r="Y260" s="65"/>
      <c r="Z260" s="65">
        <v>47697.06</v>
      </c>
      <c r="AA260" s="65">
        <v>0</v>
      </c>
      <c r="AB260" s="65">
        <v>0</v>
      </c>
      <c r="AC260" s="65">
        <v>0</v>
      </c>
      <c r="AD260" s="65">
        <v>0</v>
      </c>
      <c r="AE260" s="65">
        <v>47697.06</v>
      </c>
      <c r="AF260" s="65">
        <v>0</v>
      </c>
      <c r="AG260" s="65">
        <v>0</v>
      </c>
      <c r="AH260" s="65">
        <v>0</v>
      </c>
      <c r="AI260" s="65">
        <v>0</v>
      </c>
      <c r="AJ260" s="65">
        <v>0</v>
      </c>
      <c r="AK260" s="65">
        <v>0</v>
      </c>
      <c r="AL260" s="65">
        <v>0</v>
      </c>
      <c r="AM260" s="65">
        <v>0</v>
      </c>
      <c r="AN260" s="65">
        <v>0</v>
      </c>
      <c r="AO260" s="65">
        <v>0</v>
      </c>
      <c r="AP260" s="65">
        <v>0</v>
      </c>
      <c r="AQ260" s="65">
        <v>0</v>
      </c>
      <c r="AR260" s="65">
        <v>0</v>
      </c>
      <c r="AS260" s="65">
        <v>0</v>
      </c>
      <c r="AT260" s="65">
        <v>0</v>
      </c>
      <c r="AU260" s="65">
        <v>0</v>
      </c>
      <c r="AV260" s="65">
        <v>0</v>
      </c>
      <c r="AW260" s="65">
        <v>0</v>
      </c>
      <c r="AY260" s="89">
        <f>+AV260+AT260+AR260+AP260+AN260+AL260+AJ260+AH260+AF260+AD260+AB260+Z260</f>
        <v>47697.06</v>
      </c>
      <c r="AZ260" s="89">
        <f>+AW260+AU260+AS260+AQ260+AO260+AM260+AK260+AI260+AG260+AE260+AC260+AA260</f>
        <v>47697.06</v>
      </c>
      <c r="BA260" s="89">
        <f t="shared" si="3"/>
        <v>0</v>
      </c>
      <c r="BB260" s="89">
        <f>+AY260-T260</f>
        <v>0</v>
      </c>
    </row>
    <row r="261" spans="1:54" s="21" customFormat="1" ht="72" x14ac:dyDescent="0.3">
      <c r="A261" s="3" t="s">
        <v>33</v>
      </c>
      <c r="B261" s="3" t="s">
        <v>554</v>
      </c>
      <c r="C261" s="3" t="s">
        <v>451</v>
      </c>
      <c r="D261" s="3" t="s">
        <v>450</v>
      </c>
      <c r="E261" s="3" t="s">
        <v>460</v>
      </c>
      <c r="F261" s="18">
        <v>0.8</v>
      </c>
      <c r="G261" s="3" t="s">
        <v>330</v>
      </c>
      <c r="H261" s="3" t="s">
        <v>165</v>
      </c>
      <c r="I261" s="3" t="s">
        <v>561</v>
      </c>
      <c r="J261" s="6" t="s">
        <v>667</v>
      </c>
      <c r="K261" s="22" t="s">
        <v>62</v>
      </c>
      <c r="L261" s="23" t="s">
        <v>88</v>
      </c>
      <c r="M261" s="22" t="s">
        <v>89</v>
      </c>
      <c r="N261" s="22" t="s">
        <v>90</v>
      </c>
      <c r="O261" s="22" t="s">
        <v>62</v>
      </c>
      <c r="P261" s="22" t="s">
        <v>722</v>
      </c>
      <c r="Q261" s="7" t="s">
        <v>157</v>
      </c>
      <c r="R261" s="26"/>
      <c r="S261" s="24">
        <v>530704</v>
      </c>
      <c r="T261" s="61">
        <v>22400.000000000004</v>
      </c>
      <c r="U261" s="65">
        <v>0</v>
      </c>
      <c r="V261" s="65">
        <v>0</v>
      </c>
      <c r="W261" s="65">
        <v>0</v>
      </c>
      <c r="X261" s="65">
        <v>0</v>
      </c>
      <c r="Y261" s="65">
        <v>0</v>
      </c>
      <c r="Z261" s="65">
        <v>0</v>
      </c>
      <c r="AA261" s="65">
        <v>0</v>
      </c>
      <c r="AB261" s="65">
        <v>22400.000000000004</v>
      </c>
      <c r="AC261" s="65">
        <v>0</v>
      </c>
      <c r="AD261" s="65">
        <v>0</v>
      </c>
      <c r="AE261" s="65">
        <v>0</v>
      </c>
      <c r="AF261" s="65">
        <v>0</v>
      </c>
      <c r="AG261" s="65">
        <v>0</v>
      </c>
      <c r="AH261" s="65">
        <v>0</v>
      </c>
      <c r="AI261" s="65">
        <v>0</v>
      </c>
      <c r="AJ261" s="65">
        <v>0</v>
      </c>
      <c r="AK261" s="65">
        <v>0</v>
      </c>
      <c r="AL261" s="65">
        <v>0</v>
      </c>
      <c r="AM261" s="65">
        <v>0</v>
      </c>
      <c r="AN261" s="65">
        <v>0</v>
      </c>
      <c r="AO261" s="65">
        <v>0</v>
      </c>
      <c r="AP261" s="65">
        <v>0</v>
      </c>
      <c r="AQ261" s="65">
        <v>0</v>
      </c>
      <c r="AR261" s="65">
        <v>0</v>
      </c>
      <c r="AS261" s="65">
        <v>0</v>
      </c>
      <c r="AT261" s="65">
        <v>0</v>
      </c>
      <c r="AU261" s="65">
        <v>0</v>
      </c>
      <c r="AV261" s="65">
        <v>0</v>
      </c>
      <c r="AW261" s="65">
        <v>22400.000000000004</v>
      </c>
      <c r="AY261" s="89">
        <f>+AV261+AT261+AR261+AP261+AN261+AL261+AJ261+AH261+AF261+AD261+AB261+Z261</f>
        <v>22400.000000000004</v>
      </c>
      <c r="AZ261" s="89">
        <f>+AW261+AU261+AS261+AQ261+AO261+AM261+AK261+AI261+AG261+AE261+AC261+AA261</f>
        <v>22400.000000000004</v>
      </c>
      <c r="BA261" s="89">
        <f t="shared" ref="BA261:BA307" si="4">+AY261-AZ261</f>
        <v>0</v>
      </c>
      <c r="BB261" s="89">
        <f>+AY261-T261</f>
        <v>0</v>
      </c>
    </row>
    <row r="262" spans="1:54" s="21" customFormat="1" ht="72" x14ac:dyDescent="0.3">
      <c r="A262" s="3" t="s">
        <v>33</v>
      </c>
      <c r="B262" s="3" t="s">
        <v>554</v>
      </c>
      <c r="C262" s="3" t="s">
        <v>451</v>
      </c>
      <c r="D262" s="3" t="s">
        <v>450</v>
      </c>
      <c r="E262" s="3" t="s">
        <v>460</v>
      </c>
      <c r="F262" s="18">
        <v>0.8</v>
      </c>
      <c r="G262" s="3" t="s">
        <v>330</v>
      </c>
      <c r="H262" s="3" t="s">
        <v>165</v>
      </c>
      <c r="I262" s="3" t="s">
        <v>561</v>
      </c>
      <c r="J262" s="6" t="s">
        <v>539</v>
      </c>
      <c r="K262" s="22" t="s">
        <v>62</v>
      </c>
      <c r="L262" s="23" t="s">
        <v>88</v>
      </c>
      <c r="M262" s="22" t="s">
        <v>89</v>
      </c>
      <c r="N262" s="22" t="s">
        <v>90</v>
      </c>
      <c r="O262" s="22" t="s">
        <v>62</v>
      </c>
      <c r="P262" s="22" t="s">
        <v>723</v>
      </c>
      <c r="Q262" s="7" t="s">
        <v>157</v>
      </c>
      <c r="R262" s="26">
        <v>871300011</v>
      </c>
      <c r="S262" s="24">
        <v>530704</v>
      </c>
      <c r="T262" s="61">
        <v>40320.000000000007</v>
      </c>
      <c r="U262" s="65">
        <v>108000</v>
      </c>
      <c r="V262" s="65">
        <v>108000</v>
      </c>
      <c r="W262" s="65">
        <v>108000</v>
      </c>
      <c r="X262" s="65">
        <v>72000</v>
      </c>
      <c r="Y262" s="65">
        <v>0</v>
      </c>
      <c r="Z262" s="65">
        <v>0</v>
      </c>
      <c r="AA262" s="65">
        <v>0</v>
      </c>
      <c r="AB262" s="65">
        <v>0</v>
      </c>
      <c r="AC262" s="65">
        <v>0</v>
      </c>
      <c r="AD262" s="65">
        <v>0</v>
      </c>
      <c r="AE262" s="65">
        <v>0</v>
      </c>
      <c r="AF262" s="65">
        <v>0</v>
      </c>
      <c r="AG262" s="65">
        <v>0</v>
      </c>
      <c r="AH262" s="65">
        <v>0</v>
      </c>
      <c r="AI262" s="65">
        <v>0</v>
      </c>
      <c r="AJ262" s="65">
        <v>0</v>
      </c>
      <c r="AK262" s="65">
        <v>0</v>
      </c>
      <c r="AL262" s="65">
        <v>40320.000000000007</v>
      </c>
      <c r="AM262" s="65">
        <v>0</v>
      </c>
      <c r="AN262" s="65">
        <v>0</v>
      </c>
      <c r="AO262" s="65">
        <v>0</v>
      </c>
      <c r="AP262" s="65">
        <v>0</v>
      </c>
      <c r="AQ262" s="65">
        <v>0</v>
      </c>
      <c r="AR262" s="65">
        <v>0</v>
      </c>
      <c r="AS262" s="65">
        <v>0</v>
      </c>
      <c r="AT262" s="65">
        <v>0</v>
      </c>
      <c r="AU262" s="65">
        <v>0</v>
      </c>
      <c r="AV262" s="65">
        <v>0</v>
      </c>
      <c r="AW262" s="65">
        <v>40320.000000000007</v>
      </c>
      <c r="AY262" s="89">
        <f>+AV262+AT262+AR262+AP262+AN262+AL262+AJ262+AH262+AF262+AD262+AB262+Z262</f>
        <v>40320.000000000007</v>
      </c>
      <c r="AZ262" s="89">
        <f>+AW262+AU262+AS262+AQ262+AO262+AM262+AK262+AI262+AG262+AE262+AC262+AA262</f>
        <v>40320.000000000007</v>
      </c>
      <c r="BA262" s="89">
        <f t="shared" si="4"/>
        <v>0</v>
      </c>
      <c r="BB262" s="89">
        <f>+AY262-T262</f>
        <v>0</v>
      </c>
    </row>
    <row r="263" spans="1:54" s="21" customFormat="1" ht="72" x14ac:dyDescent="0.3">
      <c r="A263" s="3" t="s">
        <v>33</v>
      </c>
      <c r="B263" s="3" t="s">
        <v>554</v>
      </c>
      <c r="C263" s="3" t="s">
        <v>451</v>
      </c>
      <c r="D263" s="3" t="s">
        <v>450</v>
      </c>
      <c r="E263" s="3" t="s">
        <v>460</v>
      </c>
      <c r="F263" s="18">
        <v>0.8</v>
      </c>
      <c r="G263" s="3" t="s">
        <v>330</v>
      </c>
      <c r="H263" s="3" t="s">
        <v>165</v>
      </c>
      <c r="I263" s="3" t="s">
        <v>561</v>
      </c>
      <c r="J263" s="6" t="s">
        <v>540</v>
      </c>
      <c r="K263" s="22" t="s">
        <v>62</v>
      </c>
      <c r="L263" s="23" t="s">
        <v>88</v>
      </c>
      <c r="M263" s="22" t="s">
        <v>89</v>
      </c>
      <c r="N263" s="22" t="s">
        <v>90</v>
      </c>
      <c r="O263" s="22" t="s">
        <v>62</v>
      </c>
      <c r="P263" s="22" t="s">
        <v>724</v>
      </c>
      <c r="Q263" s="7" t="s">
        <v>157</v>
      </c>
      <c r="R263" s="26">
        <v>512900021</v>
      </c>
      <c r="S263" s="24">
        <v>530702</v>
      </c>
      <c r="T263" s="61">
        <v>85120.000000000015</v>
      </c>
      <c r="U263" s="65">
        <v>0</v>
      </c>
      <c r="V263" s="65">
        <v>0</v>
      </c>
      <c r="W263" s="65">
        <v>0</v>
      </c>
      <c r="X263" s="65">
        <v>0</v>
      </c>
      <c r="Y263" s="65">
        <v>0</v>
      </c>
      <c r="Z263" s="65">
        <v>0</v>
      </c>
      <c r="AA263" s="65">
        <v>0</v>
      </c>
      <c r="AB263" s="65">
        <v>0</v>
      </c>
      <c r="AC263" s="65">
        <v>0</v>
      </c>
      <c r="AD263" s="65">
        <v>0</v>
      </c>
      <c r="AE263" s="65">
        <v>0</v>
      </c>
      <c r="AF263" s="65">
        <v>0</v>
      </c>
      <c r="AG263" s="65">
        <v>0</v>
      </c>
      <c r="AH263" s="65">
        <v>0</v>
      </c>
      <c r="AI263" s="65">
        <v>0</v>
      </c>
      <c r="AJ263" s="65">
        <v>85120.000000000015</v>
      </c>
      <c r="AK263" s="65">
        <v>0</v>
      </c>
      <c r="AL263" s="65">
        <v>0</v>
      </c>
      <c r="AM263" s="65">
        <v>0</v>
      </c>
      <c r="AN263" s="65">
        <v>0</v>
      </c>
      <c r="AO263" s="65">
        <v>85120.000000000015</v>
      </c>
      <c r="AP263" s="65">
        <v>0</v>
      </c>
      <c r="AQ263" s="65">
        <v>0</v>
      </c>
      <c r="AR263" s="65">
        <v>0</v>
      </c>
      <c r="AS263" s="65">
        <v>0</v>
      </c>
      <c r="AT263" s="65">
        <v>0</v>
      </c>
      <c r="AU263" s="65">
        <v>0</v>
      </c>
      <c r="AV263" s="65">
        <v>0</v>
      </c>
      <c r="AW263" s="65">
        <v>0</v>
      </c>
      <c r="AY263" s="89">
        <f>+AV263+AT263+AR263+AP263+AN263+AL263+AJ263+AH263+AF263+AD263+AB263+Z263</f>
        <v>85120.000000000015</v>
      </c>
      <c r="AZ263" s="89">
        <f>+AW263+AU263+AS263+AQ263+AO263+AM263+AK263+AI263+AG263+AE263+AC263+AA263</f>
        <v>85120.000000000015</v>
      </c>
      <c r="BA263" s="89">
        <f t="shared" si="4"/>
        <v>0</v>
      </c>
      <c r="BB263" s="89">
        <f>+AY263-T263</f>
        <v>0</v>
      </c>
    </row>
    <row r="264" spans="1:54" s="21" customFormat="1" ht="72" x14ac:dyDescent="0.3">
      <c r="A264" s="3" t="s">
        <v>33</v>
      </c>
      <c r="B264" s="3" t="s">
        <v>554</v>
      </c>
      <c r="C264" s="3" t="s">
        <v>451</v>
      </c>
      <c r="D264" s="3" t="s">
        <v>450</v>
      </c>
      <c r="E264" s="3" t="s">
        <v>460</v>
      </c>
      <c r="F264" s="18">
        <v>0.8</v>
      </c>
      <c r="G264" s="3" t="s">
        <v>330</v>
      </c>
      <c r="H264" s="3" t="s">
        <v>165</v>
      </c>
      <c r="I264" s="3" t="s">
        <v>561</v>
      </c>
      <c r="J264" s="6" t="s">
        <v>541</v>
      </c>
      <c r="K264" s="22" t="s">
        <v>62</v>
      </c>
      <c r="L264" s="23" t="s">
        <v>88</v>
      </c>
      <c r="M264" s="22" t="s">
        <v>89</v>
      </c>
      <c r="N264" s="22" t="s">
        <v>90</v>
      </c>
      <c r="O264" s="22" t="s">
        <v>62</v>
      </c>
      <c r="P264" s="22" t="s">
        <v>725</v>
      </c>
      <c r="Q264" s="7" t="s">
        <v>157</v>
      </c>
      <c r="R264" s="26">
        <v>452900012</v>
      </c>
      <c r="S264" s="24">
        <v>530813</v>
      </c>
      <c r="T264" s="61">
        <v>33600</v>
      </c>
      <c r="U264" s="65">
        <v>0</v>
      </c>
      <c r="V264" s="65">
        <v>0</v>
      </c>
      <c r="W264" s="65">
        <v>0</v>
      </c>
      <c r="X264" s="65">
        <v>0</v>
      </c>
      <c r="Y264" s="65">
        <v>0</v>
      </c>
      <c r="Z264" s="65">
        <v>0</v>
      </c>
      <c r="AA264" s="65">
        <v>0</v>
      </c>
      <c r="AB264" s="65">
        <v>0</v>
      </c>
      <c r="AC264" s="65">
        <v>0</v>
      </c>
      <c r="AD264" s="65">
        <v>0</v>
      </c>
      <c r="AE264" s="65">
        <v>0</v>
      </c>
      <c r="AF264" s="65">
        <v>0</v>
      </c>
      <c r="AG264" s="65">
        <v>0</v>
      </c>
      <c r="AH264" s="65">
        <v>0</v>
      </c>
      <c r="AI264" s="65">
        <v>0</v>
      </c>
      <c r="AJ264" s="65">
        <v>0</v>
      </c>
      <c r="AK264" s="65">
        <v>0</v>
      </c>
      <c r="AL264" s="65">
        <v>0</v>
      </c>
      <c r="AM264" s="65">
        <v>0</v>
      </c>
      <c r="AN264" s="65">
        <v>33600</v>
      </c>
      <c r="AO264" s="65">
        <v>0</v>
      </c>
      <c r="AP264" s="65">
        <v>0</v>
      </c>
      <c r="AQ264" s="65">
        <v>0</v>
      </c>
      <c r="AR264" s="65">
        <v>0</v>
      </c>
      <c r="AS264" s="65">
        <v>0</v>
      </c>
      <c r="AT264" s="65">
        <v>0</v>
      </c>
      <c r="AU264" s="65">
        <v>33600</v>
      </c>
      <c r="AV264" s="65">
        <v>0</v>
      </c>
      <c r="AW264" s="65">
        <v>0</v>
      </c>
      <c r="AY264" s="89">
        <f>+AV264+AT264+AR264+AP264+AN264+AL264+AJ264+AH264+AF264+AD264+AB264+Z264</f>
        <v>33600</v>
      </c>
      <c r="AZ264" s="89">
        <f>+AW264+AU264+AS264+AQ264+AO264+AM264+AK264+AI264+AG264+AE264+AC264+AA264</f>
        <v>33600</v>
      </c>
      <c r="BA264" s="89">
        <f t="shared" si="4"/>
        <v>0</v>
      </c>
      <c r="BB264" s="89">
        <f>+AY264-T264</f>
        <v>0</v>
      </c>
    </row>
    <row r="265" spans="1:54" s="21" customFormat="1" ht="72" x14ac:dyDescent="0.3">
      <c r="A265" s="3" t="s">
        <v>33</v>
      </c>
      <c r="B265" s="3" t="s">
        <v>554</v>
      </c>
      <c r="C265" s="3" t="s">
        <v>451</v>
      </c>
      <c r="D265" s="3" t="s">
        <v>450</v>
      </c>
      <c r="E265" s="3" t="s">
        <v>460</v>
      </c>
      <c r="F265" s="18">
        <v>0.8</v>
      </c>
      <c r="G265" s="3" t="s">
        <v>330</v>
      </c>
      <c r="H265" s="3" t="s">
        <v>165</v>
      </c>
      <c r="I265" s="3" t="s">
        <v>561</v>
      </c>
      <c r="J265" s="6" t="s">
        <v>365</v>
      </c>
      <c r="K265" s="22" t="s">
        <v>62</v>
      </c>
      <c r="L265" s="23" t="s">
        <v>88</v>
      </c>
      <c r="M265" s="22" t="s">
        <v>89</v>
      </c>
      <c r="N265" s="22" t="s">
        <v>90</v>
      </c>
      <c r="O265" s="22" t="s">
        <v>62</v>
      </c>
      <c r="P265" s="22" t="s">
        <v>726</v>
      </c>
      <c r="Q265" s="7" t="s">
        <v>157</v>
      </c>
      <c r="R265" s="26">
        <v>859901911</v>
      </c>
      <c r="S265" s="24">
        <v>530404</v>
      </c>
      <c r="T265" s="61">
        <v>0</v>
      </c>
      <c r="U265" s="65">
        <v>169600</v>
      </c>
      <c r="V265" s="65">
        <v>0</v>
      </c>
      <c r="W265" s="65">
        <v>0</v>
      </c>
      <c r="X265" s="65">
        <v>0</v>
      </c>
      <c r="Y265" s="65">
        <v>0</v>
      </c>
      <c r="Z265" s="65">
        <v>0</v>
      </c>
      <c r="AA265" s="65">
        <v>0</v>
      </c>
      <c r="AB265" s="65">
        <v>0</v>
      </c>
      <c r="AC265" s="65">
        <v>0</v>
      </c>
      <c r="AD265" s="65">
        <v>0</v>
      </c>
      <c r="AE265" s="65">
        <v>0</v>
      </c>
      <c r="AF265" s="65">
        <v>0</v>
      </c>
      <c r="AG265" s="65">
        <v>0</v>
      </c>
      <c r="AH265" s="65">
        <v>0</v>
      </c>
      <c r="AI265" s="65">
        <v>0</v>
      </c>
      <c r="AJ265" s="65">
        <v>0</v>
      </c>
      <c r="AK265" s="65">
        <v>0</v>
      </c>
      <c r="AL265" s="65">
        <v>0</v>
      </c>
      <c r="AM265" s="65">
        <v>0</v>
      </c>
      <c r="AN265" s="65">
        <v>0</v>
      </c>
      <c r="AO265" s="65">
        <v>0</v>
      </c>
      <c r="AP265" s="65">
        <v>0</v>
      </c>
      <c r="AQ265" s="65">
        <v>0</v>
      </c>
      <c r="AR265" s="65">
        <v>0</v>
      </c>
      <c r="AS265" s="65">
        <v>0</v>
      </c>
      <c r="AT265" s="65">
        <v>0</v>
      </c>
      <c r="AU265" s="65">
        <v>0</v>
      </c>
      <c r="AV265" s="65">
        <v>0</v>
      </c>
      <c r="AW265" s="65">
        <v>0</v>
      </c>
      <c r="AY265" s="89">
        <f>+AV265+AT265+AR265+AP265+AN265+AL265+AJ265+AH265+AF265+AD265+AB265+Z265</f>
        <v>0</v>
      </c>
      <c r="AZ265" s="89">
        <f>+AW265+AU265+AS265+AQ265+AO265+AM265+AK265+AI265+AG265+AE265+AC265+AA265</f>
        <v>0</v>
      </c>
      <c r="BA265" s="89">
        <f t="shared" si="4"/>
        <v>0</v>
      </c>
      <c r="BB265" s="89">
        <f>+AY265-T265</f>
        <v>0</v>
      </c>
    </row>
    <row r="266" spans="1:54" s="21" customFormat="1" ht="72" x14ac:dyDescent="0.3">
      <c r="A266" s="3" t="s">
        <v>33</v>
      </c>
      <c r="B266" s="3" t="s">
        <v>554</v>
      </c>
      <c r="C266" s="3" t="s">
        <v>451</v>
      </c>
      <c r="D266" s="3" t="s">
        <v>450</v>
      </c>
      <c r="E266" s="3" t="s">
        <v>460</v>
      </c>
      <c r="F266" s="18">
        <v>0.8</v>
      </c>
      <c r="G266" s="3" t="s">
        <v>330</v>
      </c>
      <c r="H266" s="3" t="s">
        <v>165</v>
      </c>
      <c r="I266" s="3" t="s">
        <v>561</v>
      </c>
      <c r="J266" s="6" t="s">
        <v>366</v>
      </c>
      <c r="K266" s="22" t="s">
        <v>62</v>
      </c>
      <c r="L266" s="23" t="s">
        <v>88</v>
      </c>
      <c r="M266" s="22" t="s">
        <v>89</v>
      </c>
      <c r="N266" s="22" t="s">
        <v>90</v>
      </c>
      <c r="O266" s="22" t="s">
        <v>62</v>
      </c>
      <c r="P266" s="22" t="s">
        <v>727</v>
      </c>
      <c r="Q266" s="7" t="s">
        <v>157</v>
      </c>
      <c r="R266" s="26">
        <v>843900011</v>
      </c>
      <c r="S266" s="24">
        <v>530402</v>
      </c>
      <c r="T266" s="61">
        <v>0</v>
      </c>
      <c r="U266" s="65">
        <v>128000</v>
      </c>
      <c r="V266" s="65">
        <v>0</v>
      </c>
      <c r="W266" s="65">
        <v>0</v>
      </c>
      <c r="X266" s="65">
        <v>0</v>
      </c>
      <c r="Y266" s="65">
        <v>0</v>
      </c>
      <c r="Z266" s="65">
        <v>0</v>
      </c>
      <c r="AA266" s="65">
        <v>0</v>
      </c>
      <c r="AB266" s="65">
        <v>0</v>
      </c>
      <c r="AC266" s="65">
        <v>0</v>
      </c>
      <c r="AD266" s="65">
        <v>0</v>
      </c>
      <c r="AE266" s="65">
        <v>0</v>
      </c>
      <c r="AF266" s="65">
        <v>0</v>
      </c>
      <c r="AG266" s="65">
        <v>0</v>
      </c>
      <c r="AH266" s="65">
        <v>0</v>
      </c>
      <c r="AI266" s="65">
        <v>0</v>
      </c>
      <c r="AJ266" s="65">
        <v>0</v>
      </c>
      <c r="AK266" s="65">
        <v>0</v>
      </c>
      <c r="AL266" s="65">
        <v>0</v>
      </c>
      <c r="AM266" s="65">
        <v>0</v>
      </c>
      <c r="AN266" s="65">
        <v>0</v>
      </c>
      <c r="AO266" s="65">
        <v>0</v>
      </c>
      <c r="AP266" s="65">
        <v>0</v>
      </c>
      <c r="AQ266" s="65">
        <v>0</v>
      </c>
      <c r="AR266" s="65">
        <v>0</v>
      </c>
      <c r="AS266" s="65">
        <v>0</v>
      </c>
      <c r="AT266" s="65">
        <v>0</v>
      </c>
      <c r="AU266" s="65">
        <v>0</v>
      </c>
      <c r="AV266" s="65">
        <v>0</v>
      </c>
      <c r="AW266" s="65">
        <v>0</v>
      </c>
      <c r="AY266" s="89">
        <f>+AV266+AT266+AR266+AP266+AN266+AL266+AJ266+AH266+AF266+AD266+AB266+Z266</f>
        <v>0</v>
      </c>
      <c r="AZ266" s="89">
        <f>+AW266+AU266+AS266+AQ266+AO266+AM266+AK266+AI266+AG266+AE266+AC266+AA266</f>
        <v>0</v>
      </c>
      <c r="BA266" s="89">
        <f t="shared" si="4"/>
        <v>0</v>
      </c>
      <c r="BB266" s="89">
        <f>+AY266-T266</f>
        <v>0</v>
      </c>
    </row>
    <row r="267" spans="1:54" s="21" customFormat="1" ht="72" x14ac:dyDescent="0.3">
      <c r="A267" s="3" t="s">
        <v>33</v>
      </c>
      <c r="B267" s="3" t="s">
        <v>554</v>
      </c>
      <c r="C267" s="3" t="s">
        <v>451</v>
      </c>
      <c r="D267" s="3" t="s">
        <v>450</v>
      </c>
      <c r="E267" s="3" t="s">
        <v>460</v>
      </c>
      <c r="F267" s="18">
        <v>0.8</v>
      </c>
      <c r="G267" s="3" t="s">
        <v>330</v>
      </c>
      <c r="H267" s="3" t="s">
        <v>165</v>
      </c>
      <c r="I267" s="3" t="s">
        <v>561</v>
      </c>
      <c r="J267" s="6" t="s">
        <v>366</v>
      </c>
      <c r="K267" s="22" t="s">
        <v>62</v>
      </c>
      <c r="L267" s="23" t="s">
        <v>88</v>
      </c>
      <c r="M267" s="22" t="s">
        <v>89</v>
      </c>
      <c r="N267" s="22" t="s">
        <v>90</v>
      </c>
      <c r="O267" s="22" t="s">
        <v>62</v>
      </c>
      <c r="P267" s="22" t="s">
        <v>727</v>
      </c>
      <c r="Q267" s="7" t="s">
        <v>157</v>
      </c>
      <c r="R267" s="26">
        <v>843900011</v>
      </c>
      <c r="S267" s="24">
        <v>840104</v>
      </c>
      <c r="T267" s="61">
        <v>40000</v>
      </c>
      <c r="U267" s="65">
        <v>0</v>
      </c>
      <c r="V267" s="65">
        <v>0</v>
      </c>
      <c r="W267" s="65">
        <v>0</v>
      </c>
      <c r="X267" s="65">
        <v>0</v>
      </c>
      <c r="Y267" s="65">
        <v>0</v>
      </c>
      <c r="Z267" s="65">
        <v>0</v>
      </c>
      <c r="AA267" s="65">
        <v>0</v>
      </c>
      <c r="AB267" s="65">
        <v>0</v>
      </c>
      <c r="AC267" s="65">
        <v>0</v>
      </c>
      <c r="AD267" s="65">
        <v>0</v>
      </c>
      <c r="AE267" s="65">
        <v>0</v>
      </c>
      <c r="AF267" s="65">
        <v>0</v>
      </c>
      <c r="AG267" s="65">
        <v>0</v>
      </c>
      <c r="AH267" s="65">
        <v>0</v>
      </c>
      <c r="AI267" s="65">
        <v>0</v>
      </c>
      <c r="AJ267" s="65">
        <v>40000</v>
      </c>
      <c r="AK267" s="65">
        <v>0</v>
      </c>
      <c r="AL267" s="65">
        <v>0</v>
      </c>
      <c r="AM267" s="65">
        <v>0</v>
      </c>
      <c r="AN267" s="65">
        <v>0</v>
      </c>
      <c r="AO267" s="65">
        <v>0</v>
      </c>
      <c r="AP267" s="65">
        <v>0</v>
      </c>
      <c r="AQ267" s="65">
        <v>0</v>
      </c>
      <c r="AR267" s="65">
        <v>0</v>
      </c>
      <c r="AS267" s="65">
        <v>0</v>
      </c>
      <c r="AT267" s="65">
        <v>0</v>
      </c>
      <c r="AU267" s="65">
        <v>0</v>
      </c>
      <c r="AV267" s="65">
        <v>0</v>
      </c>
      <c r="AW267" s="65">
        <v>40000</v>
      </c>
      <c r="AY267" s="89">
        <f>+AV267+AT267+AR267+AP267+AN267+AL267+AJ267+AH267+AF267+AD267+AB267+Z267</f>
        <v>40000</v>
      </c>
      <c r="AZ267" s="89">
        <f>+AW267+AU267+AS267+AQ267+AO267+AM267+AK267+AI267+AG267+AE267+AC267+AA267</f>
        <v>40000</v>
      </c>
      <c r="BA267" s="89">
        <f t="shared" si="4"/>
        <v>0</v>
      </c>
      <c r="BB267" s="89">
        <f>+AY267-T267</f>
        <v>0</v>
      </c>
    </row>
    <row r="268" spans="1:54" s="21" customFormat="1" ht="72" x14ac:dyDescent="0.3">
      <c r="A268" s="3" t="s">
        <v>33</v>
      </c>
      <c r="B268" s="3" t="s">
        <v>554</v>
      </c>
      <c r="C268" s="3" t="s">
        <v>451</v>
      </c>
      <c r="D268" s="3" t="s">
        <v>450</v>
      </c>
      <c r="E268" s="3" t="s">
        <v>460</v>
      </c>
      <c r="F268" s="18">
        <v>0.8</v>
      </c>
      <c r="G268" s="3" t="s">
        <v>330</v>
      </c>
      <c r="H268" s="3" t="s">
        <v>165</v>
      </c>
      <c r="I268" s="3" t="s">
        <v>561</v>
      </c>
      <c r="J268" s="6" t="s">
        <v>542</v>
      </c>
      <c r="K268" s="22" t="s">
        <v>62</v>
      </c>
      <c r="L268" s="23" t="s">
        <v>88</v>
      </c>
      <c r="M268" s="22" t="s">
        <v>89</v>
      </c>
      <c r="N268" s="22" t="s">
        <v>90</v>
      </c>
      <c r="O268" s="22" t="s">
        <v>62</v>
      </c>
      <c r="P268" s="22" t="s">
        <v>728</v>
      </c>
      <c r="Q268" s="7" t="s">
        <v>157</v>
      </c>
      <c r="R268" s="26">
        <v>841310011</v>
      </c>
      <c r="S268" s="24">
        <v>530105</v>
      </c>
      <c r="T268" s="61">
        <v>0</v>
      </c>
      <c r="U268" s="65">
        <v>120000</v>
      </c>
      <c r="V268" s="65">
        <v>0</v>
      </c>
      <c r="W268" s="65">
        <v>0</v>
      </c>
      <c r="X268" s="65">
        <v>0</v>
      </c>
      <c r="Y268" s="65">
        <v>0</v>
      </c>
      <c r="Z268" s="65">
        <v>0</v>
      </c>
      <c r="AA268" s="65">
        <v>0</v>
      </c>
      <c r="AB268" s="65">
        <v>0</v>
      </c>
      <c r="AC268" s="65">
        <v>0</v>
      </c>
      <c r="AD268" s="65">
        <v>0</v>
      </c>
      <c r="AE268" s="65">
        <v>0</v>
      </c>
      <c r="AF268" s="65">
        <v>0</v>
      </c>
      <c r="AG268" s="65">
        <v>0</v>
      </c>
      <c r="AH268" s="65">
        <v>0</v>
      </c>
      <c r="AI268" s="65">
        <v>0</v>
      </c>
      <c r="AJ268" s="65">
        <v>0</v>
      </c>
      <c r="AK268" s="65">
        <v>0</v>
      </c>
      <c r="AL268" s="65">
        <v>0</v>
      </c>
      <c r="AM268" s="65">
        <v>0</v>
      </c>
      <c r="AN268" s="65">
        <v>0</v>
      </c>
      <c r="AO268" s="65">
        <v>0</v>
      </c>
      <c r="AP268" s="65">
        <v>0</v>
      </c>
      <c r="AQ268" s="65">
        <v>0</v>
      </c>
      <c r="AR268" s="65">
        <v>0</v>
      </c>
      <c r="AS268" s="65">
        <v>0</v>
      </c>
      <c r="AT268" s="65">
        <v>0</v>
      </c>
      <c r="AU268" s="65">
        <v>0</v>
      </c>
      <c r="AV268" s="65">
        <v>0</v>
      </c>
      <c r="AW268" s="65">
        <v>0</v>
      </c>
      <c r="AY268" s="89">
        <f>+AV268+AT268+AR268+AP268+AN268+AL268+AJ268+AH268+AF268+AD268+AB268+Z268</f>
        <v>0</v>
      </c>
      <c r="AZ268" s="89">
        <f>+AW268+AU268+AS268+AQ268+AO268+AM268+AK268+AI268+AG268+AE268+AC268+AA268</f>
        <v>0</v>
      </c>
      <c r="BA268" s="89">
        <f t="shared" si="4"/>
        <v>0</v>
      </c>
      <c r="BB268" s="89">
        <f>+AY268-T268</f>
        <v>0</v>
      </c>
    </row>
    <row r="269" spans="1:54" s="21" customFormat="1" ht="72" x14ac:dyDescent="0.3">
      <c r="A269" s="3" t="s">
        <v>33</v>
      </c>
      <c r="B269" s="3" t="s">
        <v>554</v>
      </c>
      <c r="C269" s="3" t="s">
        <v>451</v>
      </c>
      <c r="D269" s="3" t="s">
        <v>450</v>
      </c>
      <c r="E269" s="3" t="s">
        <v>460</v>
      </c>
      <c r="F269" s="18">
        <v>0.8</v>
      </c>
      <c r="G269" s="3" t="s">
        <v>330</v>
      </c>
      <c r="H269" s="3" t="s">
        <v>165</v>
      </c>
      <c r="I269" s="3" t="s">
        <v>561</v>
      </c>
      <c r="J269" s="6" t="s">
        <v>367</v>
      </c>
      <c r="K269" s="22" t="s">
        <v>62</v>
      </c>
      <c r="L269" s="23" t="s">
        <v>88</v>
      </c>
      <c r="M269" s="22" t="s">
        <v>89</v>
      </c>
      <c r="N269" s="22" t="s">
        <v>90</v>
      </c>
      <c r="O269" s="22" t="s">
        <v>62</v>
      </c>
      <c r="P269" s="22" t="s">
        <v>729</v>
      </c>
      <c r="Q269" s="7" t="s">
        <v>157</v>
      </c>
      <c r="R269" s="26">
        <v>841600111</v>
      </c>
      <c r="S269" s="24">
        <v>530813</v>
      </c>
      <c r="T269" s="61">
        <v>7840.0000000000009</v>
      </c>
      <c r="U269" s="65">
        <v>12000</v>
      </c>
      <c r="V269" s="65">
        <v>0</v>
      </c>
      <c r="W269" s="65">
        <v>0</v>
      </c>
      <c r="X269" s="65">
        <v>0</v>
      </c>
      <c r="Y269" s="65">
        <v>0</v>
      </c>
      <c r="Z269" s="65">
        <v>0</v>
      </c>
      <c r="AA269" s="65">
        <v>0</v>
      </c>
      <c r="AB269" s="65">
        <v>0</v>
      </c>
      <c r="AC269" s="65">
        <v>0</v>
      </c>
      <c r="AD269" s="65">
        <v>0</v>
      </c>
      <c r="AE269" s="65">
        <v>0</v>
      </c>
      <c r="AF269" s="65">
        <v>0</v>
      </c>
      <c r="AG269" s="65">
        <v>0</v>
      </c>
      <c r="AH269" s="65">
        <v>0</v>
      </c>
      <c r="AI269" s="65">
        <v>0</v>
      </c>
      <c r="AJ269" s="65">
        <v>0</v>
      </c>
      <c r="AK269" s="65">
        <v>0</v>
      </c>
      <c r="AL269" s="65">
        <v>0</v>
      </c>
      <c r="AM269" s="65">
        <v>0</v>
      </c>
      <c r="AN269" s="65">
        <v>7840.0000000000009</v>
      </c>
      <c r="AO269" s="65">
        <v>0</v>
      </c>
      <c r="AP269" s="65">
        <v>0</v>
      </c>
      <c r="AQ269" s="65">
        <v>0</v>
      </c>
      <c r="AR269" s="65">
        <v>0</v>
      </c>
      <c r="AS269" s="65">
        <v>0</v>
      </c>
      <c r="AT269" s="65">
        <v>0</v>
      </c>
      <c r="AU269" s="65">
        <v>0</v>
      </c>
      <c r="AV269" s="65">
        <v>0</v>
      </c>
      <c r="AW269" s="65">
        <v>7840.0000000000009</v>
      </c>
      <c r="AY269" s="89">
        <f>+AV269+AT269+AR269+AP269+AN269+AL269+AJ269+AH269+AF269+AD269+AB269+Z269</f>
        <v>7840.0000000000009</v>
      </c>
      <c r="AZ269" s="89">
        <f>+AW269+AU269+AS269+AQ269+AO269+AM269+AK269+AI269+AG269+AE269+AC269+AA269</f>
        <v>7840.0000000000009</v>
      </c>
      <c r="BA269" s="89">
        <f t="shared" si="4"/>
        <v>0</v>
      </c>
      <c r="BB269" s="89">
        <f>+AY269-T269</f>
        <v>0</v>
      </c>
    </row>
    <row r="270" spans="1:54" s="21" customFormat="1" ht="72" x14ac:dyDescent="0.3">
      <c r="A270" s="3" t="s">
        <v>33</v>
      </c>
      <c r="B270" s="3" t="s">
        <v>554</v>
      </c>
      <c r="C270" s="3" t="s">
        <v>451</v>
      </c>
      <c r="D270" s="3" t="s">
        <v>450</v>
      </c>
      <c r="E270" s="3" t="s">
        <v>460</v>
      </c>
      <c r="F270" s="18">
        <v>0.8</v>
      </c>
      <c r="G270" s="3" t="s">
        <v>330</v>
      </c>
      <c r="H270" s="3" t="s">
        <v>165</v>
      </c>
      <c r="I270" s="3" t="s">
        <v>561</v>
      </c>
      <c r="J270" s="6" t="s">
        <v>367</v>
      </c>
      <c r="K270" s="22" t="s">
        <v>62</v>
      </c>
      <c r="L270" s="23" t="s">
        <v>88</v>
      </c>
      <c r="M270" s="22" t="s">
        <v>89</v>
      </c>
      <c r="N270" s="22" t="s">
        <v>90</v>
      </c>
      <c r="O270" s="22" t="s">
        <v>62</v>
      </c>
      <c r="P270" s="22" t="s">
        <v>729</v>
      </c>
      <c r="Q270" s="7" t="s">
        <v>157</v>
      </c>
      <c r="R270" s="26">
        <v>841600111</v>
      </c>
      <c r="S270" s="24">
        <v>530404</v>
      </c>
      <c r="T270" s="61">
        <v>19051.2</v>
      </c>
      <c r="U270" s="65">
        <v>4762.8</v>
      </c>
      <c r="V270" s="65">
        <v>0</v>
      </c>
      <c r="W270" s="65">
        <v>0</v>
      </c>
      <c r="X270" s="65">
        <v>0</v>
      </c>
      <c r="Y270" s="65">
        <v>0</v>
      </c>
      <c r="Z270" s="65">
        <v>0</v>
      </c>
      <c r="AA270" s="65">
        <v>0</v>
      </c>
      <c r="AB270" s="65">
        <v>0</v>
      </c>
      <c r="AC270" s="65">
        <v>0</v>
      </c>
      <c r="AD270" s="65">
        <v>0</v>
      </c>
      <c r="AE270" s="65">
        <v>0</v>
      </c>
      <c r="AF270" s="65">
        <v>0</v>
      </c>
      <c r="AG270" s="65">
        <v>0</v>
      </c>
      <c r="AH270" s="65">
        <v>0</v>
      </c>
      <c r="AI270" s="65">
        <v>0</v>
      </c>
      <c r="AJ270" s="65">
        <v>0</v>
      </c>
      <c r="AK270" s="65">
        <v>0</v>
      </c>
      <c r="AL270" s="65">
        <v>0</v>
      </c>
      <c r="AM270" s="65">
        <v>0</v>
      </c>
      <c r="AN270" s="65">
        <v>19051.2</v>
      </c>
      <c r="AO270" s="65">
        <v>0</v>
      </c>
      <c r="AP270" s="65">
        <v>0</v>
      </c>
      <c r="AQ270" s="65">
        <v>0</v>
      </c>
      <c r="AR270" s="65">
        <v>0</v>
      </c>
      <c r="AS270" s="65">
        <v>0</v>
      </c>
      <c r="AT270" s="65">
        <v>0</v>
      </c>
      <c r="AU270" s="65">
        <v>0</v>
      </c>
      <c r="AV270" s="65">
        <v>0</v>
      </c>
      <c r="AW270" s="65">
        <v>19051.2</v>
      </c>
      <c r="AY270" s="89">
        <f>+AV270+AT270+AR270+AP270+AN270+AL270+AJ270+AH270+AF270+AD270+AB270+Z270</f>
        <v>19051.2</v>
      </c>
      <c r="AZ270" s="89">
        <f>+AW270+AU270+AS270+AQ270+AO270+AM270+AK270+AI270+AG270+AE270+AC270+AA270</f>
        <v>19051.2</v>
      </c>
      <c r="BA270" s="89">
        <f t="shared" si="4"/>
        <v>0</v>
      </c>
      <c r="BB270" s="89">
        <f>+AY270-T270</f>
        <v>0</v>
      </c>
    </row>
    <row r="271" spans="1:54" s="21" customFormat="1" ht="72" x14ac:dyDescent="0.3">
      <c r="A271" s="3" t="s">
        <v>33</v>
      </c>
      <c r="B271" s="3" t="s">
        <v>554</v>
      </c>
      <c r="C271" s="3" t="s">
        <v>451</v>
      </c>
      <c r="D271" s="3" t="s">
        <v>450</v>
      </c>
      <c r="E271" s="3" t="s">
        <v>460</v>
      </c>
      <c r="F271" s="18">
        <v>0.8</v>
      </c>
      <c r="G271" s="3" t="s">
        <v>330</v>
      </c>
      <c r="H271" s="3" t="s">
        <v>165</v>
      </c>
      <c r="I271" s="3" t="s">
        <v>561</v>
      </c>
      <c r="J271" s="6" t="s">
        <v>665</v>
      </c>
      <c r="K271" s="22" t="s">
        <v>62</v>
      </c>
      <c r="L271" s="23" t="s">
        <v>88</v>
      </c>
      <c r="M271" s="22" t="s">
        <v>89</v>
      </c>
      <c r="N271" s="22" t="s">
        <v>90</v>
      </c>
      <c r="O271" s="22" t="s">
        <v>62</v>
      </c>
      <c r="P271" s="22" t="s">
        <v>730</v>
      </c>
      <c r="Q271" s="7" t="s">
        <v>157</v>
      </c>
      <c r="R271" s="26">
        <v>841600111</v>
      </c>
      <c r="S271" s="24">
        <v>530813</v>
      </c>
      <c r="T271" s="61">
        <v>0</v>
      </c>
      <c r="U271" s="65">
        <v>65474</v>
      </c>
      <c r="V271" s="65">
        <f>+U271+T271</f>
        <v>65474</v>
      </c>
      <c r="W271" s="65">
        <v>0</v>
      </c>
      <c r="X271" s="65">
        <v>0</v>
      </c>
      <c r="Y271" s="65">
        <v>0</v>
      </c>
      <c r="Z271" s="65">
        <v>0</v>
      </c>
      <c r="AA271" s="65">
        <v>0</v>
      </c>
      <c r="AB271" s="65">
        <v>0</v>
      </c>
      <c r="AC271" s="65">
        <v>0</v>
      </c>
      <c r="AD271" s="65">
        <v>0</v>
      </c>
      <c r="AE271" s="65">
        <v>0</v>
      </c>
      <c r="AF271" s="65">
        <v>0</v>
      </c>
      <c r="AG271" s="65">
        <v>0</v>
      </c>
      <c r="AH271" s="65">
        <v>0</v>
      </c>
      <c r="AI271" s="65">
        <v>0</v>
      </c>
      <c r="AJ271" s="65">
        <v>0</v>
      </c>
      <c r="AK271" s="65">
        <v>0</v>
      </c>
      <c r="AL271" s="65">
        <v>0</v>
      </c>
      <c r="AM271" s="65">
        <v>0</v>
      </c>
      <c r="AN271" s="65">
        <v>0</v>
      </c>
      <c r="AO271" s="65">
        <v>0</v>
      </c>
      <c r="AP271" s="65">
        <v>0</v>
      </c>
      <c r="AQ271" s="65">
        <v>0</v>
      </c>
      <c r="AR271" s="65">
        <v>0</v>
      </c>
      <c r="AS271" s="65">
        <v>0</v>
      </c>
      <c r="AT271" s="65">
        <v>0</v>
      </c>
      <c r="AU271" s="65">
        <v>0</v>
      </c>
      <c r="AV271" s="65">
        <v>0</v>
      </c>
      <c r="AW271" s="65">
        <v>0</v>
      </c>
      <c r="AY271" s="89">
        <f>+AV271+AT271+AR271+AP271+AN271+AL271+AJ271+AH271+AF271+AD271+AB271+Z271</f>
        <v>0</v>
      </c>
      <c r="AZ271" s="89">
        <f>+AW271+AU271+AS271+AQ271+AO271+AM271+AK271+AI271+AG271+AE271+AC271+AA271</f>
        <v>0</v>
      </c>
      <c r="BA271" s="89">
        <f t="shared" si="4"/>
        <v>0</v>
      </c>
      <c r="BB271" s="89">
        <f>+AY271-T271</f>
        <v>0</v>
      </c>
    </row>
    <row r="272" spans="1:54" s="21" customFormat="1" ht="72" x14ac:dyDescent="0.3">
      <c r="A272" s="3" t="s">
        <v>33</v>
      </c>
      <c r="B272" s="3" t="s">
        <v>554</v>
      </c>
      <c r="C272" s="3" t="s">
        <v>451</v>
      </c>
      <c r="D272" s="3" t="s">
        <v>450</v>
      </c>
      <c r="E272" s="3" t="s">
        <v>460</v>
      </c>
      <c r="F272" s="18">
        <v>0.8</v>
      </c>
      <c r="G272" s="3" t="s">
        <v>330</v>
      </c>
      <c r="H272" s="3" t="s">
        <v>165</v>
      </c>
      <c r="I272" s="3" t="s">
        <v>561</v>
      </c>
      <c r="J272" s="6" t="s">
        <v>665</v>
      </c>
      <c r="K272" s="22" t="s">
        <v>62</v>
      </c>
      <c r="L272" s="23" t="s">
        <v>88</v>
      </c>
      <c r="M272" s="22" t="s">
        <v>89</v>
      </c>
      <c r="N272" s="22" t="s">
        <v>90</v>
      </c>
      <c r="O272" s="22" t="s">
        <v>62</v>
      </c>
      <c r="P272" s="22" t="s">
        <v>730</v>
      </c>
      <c r="Q272" s="7" t="s">
        <v>157</v>
      </c>
      <c r="R272" s="26">
        <v>841600111</v>
      </c>
      <c r="S272" s="24">
        <v>530404</v>
      </c>
      <c r="T272" s="61">
        <v>0</v>
      </c>
      <c r="U272" s="65">
        <v>136999.99999999965</v>
      </c>
      <c r="V272" s="65">
        <f>+U272+T272</f>
        <v>136999.99999999965</v>
      </c>
      <c r="W272" s="65">
        <v>0</v>
      </c>
      <c r="X272" s="65">
        <v>0</v>
      </c>
      <c r="Y272" s="65">
        <v>0</v>
      </c>
      <c r="Z272" s="65">
        <v>0</v>
      </c>
      <c r="AA272" s="65">
        <v>0</v>
      </c>
      <c r="AB272" s="65">
        <v>0</v>
      </c>
      <c r="AC272" s="65">
        <v>0</v>
      </c>
      <c r="AD272" s="65">
        <v>0</v>
      </c>
      <c r="AE272" s="65">
        <v>0</v>
      </c>
      <c r="AF272" s="65">
        <v>0</v>
      </c>
      <c r="AG272" s="65">
        <v>0</v>
      </c>
      <c r="AH272" s="65">
        <v>0</v>
      </c>
      <c r="AI272" s="65">
        <v>0</v>
      </c>
      <c r="AJ272" s="65">
        <v>0</v>
      </c>
      <c r="AK272" s="65">
        <v>0</v>
      </c>
      <c r="AL272" s="65">
        <v>0</v>
      </c>
      <c r="AM272" s="65">
        <v>0</v>
      </c>
      <c r="AN272" s="65">
        <v>0</v>
      </c>
      <c r="AO272" s="65">
        <v>0</v>
      </c>
      <c r="AP272" s="65">
        <v>0</v>
      </c>
      <c r="AQ272" s="65">
        <v>0</v>
      </c>
      <c r="AR272" s="65">
        <v>0</v>
      </c>
      <c r="AS272" s="65">
        <v>0</v>
      </c>
      <c r="AT272" s="65">
        <v>0</v>
      </c>
      <c r="AU272" s="65">
        <v>0</v>
      </c>
      <c r="AV272" s="65">
        <v>0</v>
      </c>
      <c r="AW272" s="65">
        <v>0</v>
      </c>
      <c r="AY272" s="89">
        <f>+AV272+AT272+AR272+AP272+AN272+AL272+AJ272+AH272+AF272+AD272+AB272+Z272</f>
        <v>0</v>
      </c>
      <c r="AZ272" s="89">
        <f>+AW272+AU272+AS272+AQ272+AO272+AM272+AK272+AI272+AG272+AE272+AC272+AA272</f>
        <v>0</v>
      </c>
      <c r="BA272" s="89">
        <f t="shared" si="4"/>
        <v>0</v>
      </c>
      <c r="BB272" s="89">
        <f>+AY272-T272</f>
        <v>0</v>
      </c>
    </row>
    <row r="273" spans="1:54" s="55" customFormat="1" ht="72" x14ac:dyDescent="0.3">
      <c r="A273" s="3" t="s">
        <v>33</v>
      </c>
      <c r="B273" s="3" t="s">
        <v>554</v>
      </c>
      <c r="C273" s="3" t="s">
        <v>451</v>
      </c>
      <c r="D273" s="3" t="s">
        <v>450</v>
      </c>
      <c r="E273" s="3" t="s">
        <v>460</v>
      </c>
      <c r="F273" s="18">
        <v>0.8</v>
      </c>
      <c r="G273" s="3" t="s">
        <v>330</v>
      </c>
      <c r="H273" s="3" t="s">
        <v>165</v>
      </c>
      <c r="I273" s="3" t="s">
        <v>561</v>
      </c>
      <c r="J273" s="6" t="s">
        <v>368</v>
      </c>
      <c r="K273" s="54" t="s">
        <v>62</v>
      </c>
      <c r="L273" s="53" t="s">
        <v>88</v>
      </c>
      <c r="M273" s="54" t="s">
        <v>89</v>
      </c>
      <c r="N273" s="54" t="s">
        <v>90</v>
      </c>
      <c r="O273" s="54" t="s">
        <v>62</v>
      </c>
      <c r="P273" s="54" t="s">
        <v>334</v>
      </c>
      <c r="Q273" s="7" t="s">
        <v>157</v>
      </c>
      <c r="R273" s="26">
        <v>841600111</v>
      </c>
      <c r="S273" s="24">
        <v>530404</v>
      </c>
      <c r="T273" s="61">
        <v>51000</v>
      </c>
      <c r="U273" s="65">
        <v>0</v>
      </c>
      <c r="V273" s="65">
        <v>0</v>
      </c>
      <c r="W273" s="65">
        <v>0</v>
      </c>
      <c r="X273" s="65">
        <v>0</v>
      </c>
      <c r="Y273" s="65">
        <v>0</v>
      </c>
      <c r="Z273" s="65">
        <v>0</v>
      </c>
      <c r="AA273" s="65">
        <v>0</v>
      </c>
      <c r="AB273" s="65">
        <v>0</v>
      </c>
      <c r="AC273" s="65">
        <v>0</v>
      </c>
      <c r="AD273" s="65">
        <v>0</v>
      </c>
      <c r="AE273" s="65">
        <v>0</v>
      </c>
      <c r="AF273" s="65">
        <v>0</v>
      </c>
      <c r="AG273" s="65">
        <v>0</v>
      </c>
      <c r="AH273" s="65">
        <v>51000</v>
      </c>
      <c r="AI273" s="65">
        <v>0</v>
      </c>
      <c r="AJ273" s="65">
        <v>0</v>
      </c>
      <c r="AK273" s="65">
        <v>0</v>
      </c>
      <c r="AL273" s="65">
        <v>0</v>
      </c>
      <c r="AM273" s="65">
        <v>0</v>
      </c>
      <c r="AN273" s="65">
        <v>0</v>
      </c>
      <c r="AO273" s="65">
        <v>51000</v>
      </c>
      <c r="AP273" s="65">
        <v>0</v>
      </c>
      <c r="AQ273" s="65">
        <v>0</v>
      </c>
      <c r="AR273" s="65">
        <v>0</v>
      </c>
      <c r="AS273" s="65">
        <v>0</v>
      </c>
      <c r="AT273" s="65">
        <v>0</v>
      </c>
      <c r="AU273" s="65">
        <v>0</v>
      </c>
      <c r="AV273" s="65">
        <v>0</v>
      </c>
      <c r="AW273" s="65">
        <v>0</v>
      </c>
      <c r="AY273" s="89">
        <f>+AV273+AT273+AR273+AP273+AN273+AL273+AJ273+AH273+AF273+AD273+AB273+Z273</f>
        <v>51000</v>
      </c>
      <c r="AZ273" s="89">
        <f>+AW273+AU273+AS273+AQ273+AO273+AM273+AK273+AI273+AG273+AE273+AC273+AA273</f>
        <v>51000</v>
      </c>
      <c r="BA273" s="89">
        <f t="shared" si="4"/>
        <v>0</v>
      </c>
      <c r="BB273" s="89">
        <f>+AY273-T273</f>
        <v>0</v>
      </c>
    </row>
    <row r="274" spans="1:54" s="55" customFormat="1" ht="72" x14ac:dyDescent="0.3">
      <c r="A274" s="3" t="s">
        <v>33</v>
      </c>
      <c r="B274" s="3" t="s">
        <v>554</v>
      </c>
      <c r="C274" s="3" t="s">
        <v>451</v>
      </c>
      <c r="D274" s="3" t="s">
        <v>450</v>
      </c>
      <c r="E274" s="3" t="s">
        <v>460</v>
      </c>
      <c r="F274" s="18">
        <v>0.8</v>
      </c>
      <c r="G274" s="3" t="s">
        <v>330</v>
      </c>
      <c r="H274" s="3" t="s">
        <v>165</v>
      </c>
      <c r="I274" s="3" t="s">
        <v>561</v>
      </c>
      <c r="J274" s="6" t="s">
        <v>368</v>
      </c>
      <c r="K274" s="54" t="s">
        <v>62</v>
      </c>
      <c r="L274" s="53" t="s">
        <v>88</v>
      </c>
      <c r="M274" s="54" t="s">
        <v>89</v>
      </c>
      <c r="N274" s="54" t="s">
        <v>90</v>
      </c>
      <c r="O274" s="54" t="s">
        <v>62</v>
      </c>
      <c r="P274" s="54" t="s">
        <v>334</v>
      </c>
      <c r="Q274" s="7" t="s">
        <v>157</v>
      </c>
      <c r="R274" s="26">
        <v>841600111</v>
      </c>
      <c r="S274" s="24">
        <v>530813</v>
      </c>
      <c r="T274" s="61">
        <v>27000</v>
      </c>
      <c r="U274" s="65">
        <v>0</v>
      </c>
      <c r="V274" s="65">
        <v>0</v>
      </c>
      <c r="W274" s="65">
        <v>0</v>
      </c>
      <c r="X274" s="65">
        <v>0</v>
      </c>
      <c r="Y274" s="65">
        <v>0</v>
      </c>
      <c r="Z274" s="65">
        <v>0</v>
      </c>
      <c r="AA274" s="65">
        <v>0</v>
      </c>
      <c r="AB274" s="65">
        <v>0</v>
      </c>
      <c r="AC274" s="65">
        <v>0</v>
      </c>
      <c r="AD274" s="65">
        <v>0</v>
      </c>
      <c r="AE274" s="65">
        <v>0</v>
      </c>
      <c r="AF274" s="65">
        <v>0</v>
      </c>
      <c r="AG274" s="65">
        <v>0</v>
      </c>
      <c r="AH274" s="65">
        <v>27000</v>
      </c>
      <c r="AI274" s="65">
        <v>0</v>
      </c>
      <c r="AJ274" s="65">
        <v>0</v>
      </c>
      <c r="AK274" s="65">
        <v>0</v>
      </c>
      <c r="AL274" s="65">
        <v>0</v>
      </c>
      <c r="AM274" s="65">
        <v>0</v>
      </c>
      <c r="AN274" s="65">
        <v>0</v>
      </c>
      <c r="AO274" s="65">
        <v>27000</v>
      </c>
      <c r="AP274" s="65">
        <v>0</v>
      </c>
      <c r="AQ274" s="65">
        <v>0</v>
      </c>
      <c r="AR274" s="65">
        <v>0</v>
      </c>
      <c r="AS274" s="65">
        <v>0</v>
      </c>
      <c r="AT274" s="65">
        <v>0</v>
      </c>
      <c r="AU274" s="65">
        <v>0</v>
      </c>
      <c r="AV274" s="65">
        <v>0</v>
      </c>
      <c r="AW274" s="65">
        <v>0</v>
      </c>
      <c r="AY274" s="89">
        <f>+AV274+AT274+AR274+AP274+AN274+AL274+AJ274+AH274+AF274+AD274+AB274+Z274</f>
        <v>27000</v>
      </c>
      <c r="AZ274" s="89">
        <f>+AW274+AU274+AS274+AQ274+AO274+AM274+AK274+AI274+AG274+AE274+AC274+AA274</f>
        <v>27000</v>
      </c>
      <c r="BA274" s="89">
        <f t="shared" si="4"/>
        <v>0</v>
      </c>
      <c r="BB274" s="89">
        <f>+AY274-T274</f>
        <v>0</v>
      </c>
    </row>
    <row r="275" spans="1:54" s="21" customFormat="1" ht="72" x14ac:dyDescent="0.3">
      <c r="A275" s="3" t="s">
        <v>33</v>
      </c>
      <c r="B275" s="3" t="s">
        <v>554</v>
      </c>
      <c r="C275" s="3" t="s">
        <v>451</v>
      </c>
      <c r="D275" s="3" t="s">
        <v>450</v>
      </c>
      <c r="E275" s="3" t="s">
        <v>460</v>
      </c>
      <c r="F275" s="18">
        <v>0.8</v>
      </c>
      <c r="G275" s="3" t="s">
        <v>330</v>
      </c>
      <c r="H275" s="3" t="s">
        <v>165</v>
      </c>
      <c r="I275" s="3" t="s">
        <v>561</v>
      </c>
      <c r="J275" s="6" t="s">
        <v>543</v>
      </c>
      <c r="K275" s="22" t="s">
        <v>62</v>
      </c>
      <c r="L275" s="23" t="s">
        <v>88</v>
      </c>
      <c r="M275" s="22" t="s">
        <v>89</v>
      </c>
      <c r="N275" s="22" t="s">
        <v>90</v>
      </c>
      <c r="O275" s="22" t="s">
        <v>62</v>
      </c>
      <c r="P275" s="22" t="s">
        <v>335</v>
      </c>
      <c r="Q275" s="7" t="s">
        <v>157</v>
      </c>
      <c r="R275" s="26">
        <v>471732011</v>
      </c>
      <c r="S275" s="24">
        <v>530813</v>
      </c>
      <c r="T275" s="61">
        <v>7500</v>
      </c>
      <c r="U275" s="65">
        <v>0</v>
      </c>
      <c r="V275" s="65">
        <v>0</v>
      </c>
      <c r="W275" s="65">
        <v>0</v>
      </c>
      <c r="X275" s="65">
        <v>0</v>
      </c>
      <c r="Y275" s="65">
        <v>0</v>
      </c>
      <c r="Z275" s="65">
        <v>0</v>
      </c>
      <c r="AA275" s="65">
        <v>0</v>
      </c>
      <c r="AB275" s="65">
        <v>0</v>
      </c>
      <c r="AC275" s="65">
        <v>0</v>
      </c>
      <c r="AD275" s="65">
        <v>7500</v>
      </c>
      <c r="AE275" s="65">
        <v>0</v>
      </c>
      <c r="AF275" s="65">
        <v>0</v>
      </c>
      <c r="AG275" s="65">
        <v>7500</v>
      </c>
      <c r="AH275" s="65">
        <v>0</v>
      </c>
      <c r="AI275" s="65">
        <v>0</v>
      </c>
      <c r="AJ275" s="65">
        <v>0</v>
      </c>
      <c r="AK275" s="65">
        <v>0</v>
      </c>
      <c r="AL275" s="65">
        <v>0</v>
      </c>
      <c r="AM275" s="65">
        <v>0</v>
      </c>
      <c r="AN275" s="65">
        <v>0</v>
      </c>
      <c r="AO275" s="65">
        <v>0</v>
      </c>
      <c r="AP275" s="65">
        <v>0</v>
      </c>
      <c r="AQ275" s="65">
        <v>0</v>
      </c>
      <c r="AR275" s="65">
        <v>0</v>
      </c>
      <c r="AS275" s="65">
        <v>0</v>
      </c>
      <c r="AT275" s="65">
        <v>0</v>
      </c>
      <c r="AU275" s="65">
        <v>0</v>
      </c>
      <c r="AV275" s="65">
        <v>0</v>
      </c>
      <c r="AW275" s="65">
        <v>0</v>
      </c>
      <c r="AY275" s="89">
        <f>+AV275+AT275+AR275+AP275+AN275+AL275+AJ275+AH275+AF275+AD275+AB275+Z275</f>
        <v>7500</v>
      </c>
      <c r="AZ275" s="89">
        <f>+AW275+AU275+AS275+AQ275+AO275+AM275+AK275+AI275+AG275+AE275+AC275+AA275</f>
        <v>7500</v>
      </c>
      <c r="BA275" s="89">
        <f t="shared" si="4"/>
        <v>0</v>
      </c>
      <c r="BB275" s="89">
        <f>+AY275-T275</f>
        <v>0</v>
      </c>
    </row>
    <row r="276" spans="1:54" s="21" customFormat="1" ht="72" x14ac:dyDescent="0.3">
      <c r="A276" s="3" t="s">
        <v>33</v>
      </c>
      <c r="B276" s="3" t="s">
        <v>554</v>
      </c>
      <c r="C276" s="3" t="s">
        <v>451</v>
      </c>
      <c r="D276" s="3" t="s">
        <v>450</v>
      </c>
      <c r="E276" s="3" t="s">
        <v>460</v>
      </c>
      <c r="F276" s="18">
        <v>0.8</v>
      </c>
      <c r="G276" s="3" t="s">
        <v>330</v>
      </c>
      <c r="H276" s="3" t="s">
        <v>165</v>
      </c>
      <c r="I276" s="3" t="s">
        <v>561</v>
      </c>
      <c r="J276" s="6" t="s">
        <v>666</v>
      </c>
      <c r="K276" s="22" t="s">
        <v>62</v>
      </c>
      <c r="L276" s="23" t="s">
        <v>88</v>
      </c>
      <c r="M276" s="22" t="s">
        <v>89</v>
      </c>
      <c r="N276" s="22" t="s">
        <v>90</v>
      </c>
      <c r="O276" s="22" t="s">
        <v>62</v>
      </c>
      <c r="P276" s="22" t="s">
        <v>337</v>
      </c>
      <c r="Q276" s="7" t="s">
        <v>157</v>
      </c>
      <c r="R276" s="26"/>
      <c r="S276" s="24">
        <v>530105</v>
      </c>
      <c r="T276" s="61">
        <v>33600</v>
      </c>
      <c r="U276" s="65">
        <v>0</v>
      </c>
      <c r="V276" s="65">
        <v>0</v>
      </c>
      <c r="W276" s="65">
        <v>0</v>
      </c>
      <c r="X276" s="65">
        <v>0</v>
      </c>
      <c r="Y276" s="65">
        <v>0</v>
      </c>
      <c r="Z276" s="65">
        <v>33600</v>
      </c>
      <c r="AA276" s="65">
        <v>2800</v>
      </c>
      <c r="AB276" s="65">
        <v>0</v>
      </c>
      <c r="AC276" s="65">
        <v>2800</v>
      </c>
      <c r="AD276" s="65">
        <v>0</v>
      </c>
      <c r="AE276" s="65">
        <v>2800</v>
      </c>
      <c r="AF276" s="65">
        <v>0</v>
      </c>
      <c r="AG276" s="65">
        <v>2800</v>
      </c>
      <c r="AH276" s="65">
        <v>0</v>
      </c>
      <c r="AI276" s="65">
        <v>2800</v>
      </c>
      <c r="AJ276" s="65">
        <v>0</v>
      </c>
      <c r="AK276" s="65">
        <v>2800</v>
      </c>
      <c r="AL276" s="65">
        <v>0</v>
      </c>
      <c r="AM276" s="65">
        <v>2800</v>
      </c>
      <c r="AN276" s="65">
        <v>0</v>
      </c>
      <c r="AO276" s="65">
        <v>2800</v>
      </c>
      <c r="AP276" s="65">
        <v>0</v>
      </c>
      <c r="AQ276" s="65">
        <v>2800</v>
      </c>
      <c r="AR276" s="65">
        <v>0</v>
      </c>
      <c r="AS276" s="65">
        <v>2800</v>
      </c>
      <c r="AT276" s="65">
        <v>0</v>
      </c>
      <c r="AU276" s="65">
        <v>2800</v>
      </c>
      <c r="AV276" s="65">
        <v>0</v>
      </c>
      <c r="AW276" s="65">
        <v>2800</v>
      </c>
      <c r="AY276" s="89">
        <f>+AV276+AT276+AR276+AP276+AN276+AL276+AJ276+AH276+AF276+AD276+AB276+Z276</f>
        <v>33600</v>
      </c>
      <c r="AZ276" s="89">
        <f>+AW276+AU276+AS276+AQ276+AO276+AM276+AK276+AI276+AG276+AE276+AC276+AA276</f>
        <v>33600</v>
      </c>
      <c r="BA276" s="89">
        <f t="shared" si="4"/>
        <v>0</v>
      </c>
      <c r="BB276" s="89">
        <f>+AY276-T276</f>
        <v>0</v>
      </c>
    </row>
    <row r="277" spans="1:54" s="55" customFormat="1" ht="72" x14ac:dyDescent="0.3">
      <c r="A277" s="3" t="s">
        <v>33</v>
      </c>
      <c r="B277" s="3" t="s">
        <v>554</v>
      </c>
      <c r="C277" s="3" t="s">
        <v>451</v>
      </c>
      <c r="D277" s="3" t="s">
        <v>450</v>
      </c>
      <c r="E277" s="3" t="s">
        <v>460</v>
      </c>
      <c r="F277" s="18">
        <v>0.8</v>
      </c>
      <c r="G277" s="3" t="s">
        <v>330</v>
      </c>
      <c r="H277" s="3" t="s">
        <v>165</v>
      </c>
      <c r="I277" s="3" t="s">
        <v>561</v>
      </c>
      <c r="J277" s="6" t="s">
        <v>668</v>
      </c>
      <c r="K277" s="54" t="s">
        <v>62</v>
      </c>
      <c r="L277" s="53" t="s">
        <v>88</v>
      </c>
      <c r="M277" s="54" t="s">
        <v>89</v>
      </c>
      <c r="N277" s="54" t="s">
        <v>90</v>
      </c>
      <c r="O277" s="54" t="s">
        <v>62</v>
      </c>
      <c r="P277" s="54" t="s">
        <v>338</v>
      </c>
      <c r="Q277" s="7" t="s">
        <v>157</v>
      </c>
      <c r="R277" s="26">
        <v>873400034</v>
      </c>
      <c r="S277" s="24">
        <v>530701</v>
      </c>
      <c r="T277" s="61">
        <v>0</v>
      </c>
      <c r="U277" s="65">
        <v>99100.18</v>
      </c>
      <c r="V277" s="65">
        <v>99100.18</v>
      </c>
      <c r="W277" s="65">
        <v>0</v>
      </c>
      <c r="X277" s="65">
        <v>0</v>
      </c>
      <c r="Y277" s="65">
        <v>0</v>
      </c>
      <c r="Z277" s="65">
        <v>0</v>
      </c>
      <c r="AA277" s="65">
        <v>0</v>
      </c>
      <c r="AB277" s="65">
        <v>0</v>
      </c>
      <c r="AC277" s="65">
        <v>0</v>
      </c>
      <c r="AD277" s="65">
        <v>0</v>
      </c>
      <c r="AE277" s="65">
        <v>0</v>
      </c>
      <c r="AF277" s="65">
        <v>0</v>
      </c>
      <c r="AG277" s="65">
        <v>0</v>
      </c>
      <c r="AH277" s="65">
        <v>0</v>
      </c>
      <c r="AI277" s="65">
        <v>0</v>
      </c>
      <c r="AJ277" s="65">
        <v>0</v>
      </c>
      <c r="AK277" s="65">
        <v>0</v>
      </c>
      <c r="AL277" s="65">
        <v>0</v>
      </c>
      <c r="AM277" s="65">
        <v>0</v>
      </c>
      <c r="AN277" s="65">
        <v>0</v>
      </c>
      <c r="AO277" s="65">
        <v>0</v>
      </c>
      <c r="AP277" s="65">
        <v>0</v>
      </c>
      <c r="AQ277" s="65">
        <v>0</v>
      </c>
      <c r="AR277" s="65">
        <v>0</v>
      </c>
      <c r="AS277" s="65">
        <v>0</v>
      </c>
      <c r="AT277" s="65">
        <v>0</v>
      </c>
      <c r="AU277" s="65">
        <v>0</v>
      </c>
      <c r="AV277" s="65">
        <v>0</v>
      </c>
      <c r="AW277" s="65">
        <v>0</v>
      </c>
      <c r="AY277" s="89">
        <f>+AV277+AT277+AR277+AP277+AN277+AL277+AJ277+AH277+AF277+AD277+AB277+Z277</f>
        <v>0</v>
      </c>
      <c r="AZ277" s="89">
        <f>+AW277+AU277+AS277+AQ277+AO277+AM277+AK277+AI277+AG277+AE277+AC277+AA277</f>
        <v>0</v>
      </c>
      <c r="BA277" s="89">
        <f t="shared" si="4"/>
        <v>0</v>
      </c>
      <c r="BB277" s="89">
        <f>+AY277-T277</f>
        <v>0</v>
      </c>
    </row>
    <row r="278" spans="1:54" s="21" customFormat="1" ht="72" x14ac:dyDescent="0.3">
      <c r="A278" s="3" t="s">
        <v>33</v>
      </c>
      <c r="B278" s="3" t="s">
        <v>554</v>
      </c>
      <c r="C278" s="3" t="s">
        <v>451</v>
      </c>
      <c r="D278" s="3" t="s">
        <v>450</v>
      </c>
      <c r="E278" s="3" t="s">
        <v>460</v>
      </c>
      <c r="F278" s="18">
        <v>0.8</v>
      </c>
      <c r="G278" s="3" t="s">
        <v>330</v>
      </c>
      <c r="H278" s="3" t="s">
        <v>165</v>
      </c>
      <c r="I278" s="3" t="s">
        <v>561</v>
      </c>
      <c r="J278" s="6" t="s">
        <v>369</v>
      </c>
      <c r="K278" s="22" t="s">
        <v>62</v>
      </c>
      <c r="L278" s="23" t="s">
        <v>88</v>
      </c>
      <c r="M278" s="22" t="s">
        <v>89</v>
      </c>
      <c r="N278" s="22" t="s">
        <v>90</v>
      </c>
      <c r="O278" s="22" t="s">
        <v>62</v>
      </c>
      <c r="P278" s="22" t="s">
        <v>339</v>
      </c>
      <c r="Q278" s="7" t="s">
        <v>157</v>
      </c>
      <c r="R278" s="26">
        <v>731250014</v>
      </c>
      <c r="S278" s="24">
        <v>530501</v>
      </c>
      <c r="T278" s="61">
        <v>5114.3999999999996</v>
      </c>
      <c r="U278" s="65">
        <v>0</v>
      </c>
      <c r="V278" s="65">
        <v>0</v>
      </c>
      <c r="W278" s="65">
        <v>0</v>
      </c>
      <c r="X278" s="65">
        <v>0</v>
      </c>
      <c r="Y278" s="65">
        <v>0</v>
      </c>
      <c r="Z278" s="65">
        <v>0</v>
      </c>
      <c r="AA278" s="65">
        <v>0</v>
      </c>
      <c r="AB278" s="65">
        <v>0</v>
      </c>
      <c r="AC278" s="65">
        <v>0</v>
      </c>
      <c r="AD278" s="65">
        <v>0</v>
      </c>
      <c r="AE278" s="65">
        <v>0</v>
      </c>
      <c r="AF278" s="65">
        <v>0</v>
      </c>
      <c r="AG278" s="65">
        <v>0</v>
      </c>
      <c r="AH278" s="65">
        <v>0</v>
      </c>
      <c r="AI278" s="65">
        <v>0</v>
      </c>
      <c r="AJ278" s="65">
        <v>0</v>
      </c>
      <c r="AK278" s="65">
        <v>0</v>
      </c>
      <c r="AL278" s="65">
        <v>0</v>
      </c>
      <c r="AM278" s="65">
        <v>0</v>
      </c>
      <c r="AN278" s="65">
        <v>0</v>
      </c>
      <c r="AO278" s="65">
        <v>0</v>
      </c>
      <c r="AP278" s="65">
        <v>0</v>
      </c>
      <c r="AQ278" s="65">
        <v>0</v>
      </c>
      <c r="AR278" s="65">
        <v>0</v>
      </c>
      <c r="AS278" s="65">
        <v>0</v>
      </c>
      <c r="AT278" s="65">
        <v>5114.3999999999996</v>
      </c>
      <c r="AU278" s="65">
        <v>0</v>
      </c>
      <c r="AV278" s="65">
        <v>0</v>
      </c>
      <c r="AW278" s="65">
        <v>5114.3999999999996</v>
      </c>
      <c r="AY278" s="89">
        <f>+AV278+AT278+AR278+AP278+AN278+AL278+AJ278+AH278+AF278+AD278+AB278+Z278</f>
        <v>5114.3999999999996</v>
      </c>
      <c r="AZ278" s="89">
        <f>+AW278+AU278+AS278+AQ278+AO278+AM278+AK278+AI278+AG278+AE278+AC278+AA278</f>
        <v>5114.3999999999996</v>
      </c>
      <c r="BA278" s="89">
        <f t="shared" si="4"/>
        <v>0</v>
      </c>
      <c r="BB278" s="89">
        <f>+AY278-T278</f>
        <v>0</v>
      </c>
    </row>
    <row r="279" spans="1:54" s="21" customFormat="1" ht="72" x14ac:dyDescent="0.3">
      <c r="A279" s="3" t="s">
        <v>33</v>
      </c>
      <c r="B279" s="3" t="s">
        <v>554</v>
      </c>
      <c r="C279" s="3" t="s">
        <v>451</v>
      </c>
      <c r="D279" s="3" t="s">
        <v>450</v>
      </c>
      <c r="E279" s="3" t="s">
        <v>460</v>
      </c>
      <c r="F279" s="18">
        <v>0.8</v>
      </c>
      <c r="G279" s="3" t="s">
        <v>330</v>
      </c>
      <c r="H279" s="3" t="s">
        <v>165</v>
      </c>
      <c r="I279" s="3" t="s">
        <v>561</v>
      </c>
      <c r="J279" s="6" t="s">
        <v>544</v>
      </c>
      <c r="K279" s="22" t="s">
        <v>62</v>
      </c>
      <c r="L279" s="23" t="s">
        <v>88</v>
      </c>
      <c r="M279" s="22" t="s">
        <v>89</v>
      </c>
      <c r="N279" s="22" t="s">
        <v>90</v>
      </c>
      <c r="O279" s="22" t="s">
        <v>62</v>
      </c>
      <c r="P279" s="22" t="s">
        <v>340</v>
      </c>
      <c r="Q279" s="7" t="s">
        <v>157</v>
      </c>
      <c r="R279" s="26">
        <v>512900021</v>
      </c>
      <c r="S279" s="24">
        <v>530702</v>
      </c>
      <c r="T279" s="61">
        <v>5000</v>
      </c>
      <c r="U279" s="65">
        <v>0</v>
      </c>
      <c r="V279" s="65">
        <v>0</v>
      </c>
      <c r="W279" s="65">
        <v>0</v>
      </c>
      <c r="X279" s="65">
        <v>0</v>
      </c>
      <c r="Y279" s="65">
        <v>0</v>
      </c>
      <c r="Z279" s="65">
        <v>0</v>
      </c>
      <c r="AA279" s="65">
        <v>0</v>
      </c>
      <c r="AB279" s="65">
        <v>0</v>
      </c>
      <c r="AC279" s="65">
        <v>0</v>
      </c>
      <c r="AD279" s="65">
        <v>0</v>
      </c>
      <c r="AE279" s="65">
        <v>0</v>
      </c>
      <c r="AF279" s="65">
        <v>5000</v>
      </c>
      <c r="AG279" s="65">
        <v>0</v>
      </c>
      <c r="AH279" s="65">
        <v>0</v>
      </c>
      <c r="AI279" s="65">
        <v>0</v>
      </c>
      <c r="AJ279" s="65">
        <v>0</v>
      </c>
      <c r="AK279" s="65">
        <v>0</v>
      </c>
      <c r="AL279" s="65">
        <v>0</v>
      </c>
      <c r="AM279" s="65">
        <v>0</v>
      </c>
      <c r="AN279" s="65">
        <v>0</v>
      </c>
      <c r="AO279" s="65">
        <v>0</v>
      </c>
      <c r="AP279" s="65">
        <v>0</v>
      </c>
      <c r="AQ279" s="65">
        <v>0</v>
      </c>
      <c r="AR279" s="65">
        <v>0</v>
      </c>
      <c r="AS279" s="65">
        <v>0</v>
      </c>
      <c r="AT279" s="65">
        <v>0</v>
      </c>
      <c r="AU279" s="65">
        <v>0</v>
      </c>
      <c r="AV279" s="65">
        <v>0</v>
      </c>
      <c r="AW279" s="65">
        <v>5000</v>
      </c>
      <c r="AY279" s="89">
        <f>+AV279+AT279+AR279+AP279+AN279+AL279+AJ279+AH279+AF279+AD279+AB279+Z279</f>
        <v>5000</v>
      </c>
      <c r="AZ279" s="89">
        <f>+AW279+AU279+AS279+AQ279+AO279+AM279+AK279+AI279+AG279+AE279+AC279+AA279</f>
        <v>5000</v>
      </c>
      <c r="BA279" s="89">
        <f t="shared" si="4"/>
        <v>0</v>
      </c>
      <c r="BB279" s="89">
        <f>+AY279-T279</f>
        <v>0</v>
      </c>
    </row>
    <row r="280" spans="1:54" s="21" customFormat="1" ht="72" x14ac:dyDescent="0.3">
      <c r="A280" s="3" t="s">
        <v>33</v>
      </c>
      <c r="B280" s="3" t="s">
        <v>554</v>
      </c>
      <c r="C280" s="3" t="s">
        <v>451</v>
      </c>
      <c r="D280" s="3" t="s">
        <v>450</v>
      </c>
      <c r="E280" s="3" t="s">
        <v>460</v>
      </c>
      <c r="F280" s="18">
        <v>0.8</v>
      </c>
      <c r="G280" s="3" t="s">
        <v>330</v>
      </c>
      <c r="H280" s="3" t="s">
        <v>165</v>
      </c>
      <c r="I280" s="3" t="s">
        <v>561</v>
      </c>
      <c r="J280" s="6" t="s">
        <v>545</v>
      </c>
      <c r="K280" s="22" t="s">
        <v>62</v>
      </c>
      <c r="L280" s="23" t="s">
        <v>88</v>
      </c>
      <c r="M280" s="22" t="s">
        <v>89</v>
      </c>
      <c r="N280" s="22" t="s">
        <v>90</v>
      </c>
      <c r="O280" s="22" t="s">
        <v>62</v>
      </c>
      <c r="P280" s="22" t="s">
        <v>341</v>
      </c>
      <c r="Q280" s="7" t="s">
        <v>157</v>
      </c>
      <c r="R280" s="26">
        <v>5129000238</v>
      </c>
      <c r="S280" s="24">
        <v>530702</v>
      </c>
      <c r="T280" s="61">
        <v>5600.0000000000009</v>
      </c>
      <c r="U280" s="65">
        <v>0</v>
      </c>
      <c r="V280" s="65">
        <v>0</v>
      </c>
      <c r="W280" s="65">
        <v>0</v>
      </c>
      <c r="X280" s="65">
        <v>0</v>
      </c>
      <c r="Y280" s="65">
        <v>0</v>
      </c>
      <c r="Z280" s="65">
        <v>0</v>
      </c>
      <c r="AA280" s="65">
        <v>0</v>
      </c>
      <c r="AB280" s="65">
        <v>0</v>
      </c>
      <c r="AC280" s="65">
        <v>0</v>
      </c>
      <c r="AD280" s="65">
        <v>5600</v>
      </c>
      <c r="AE280" s="65">
        <v>0</v>
      </c>
      <c r="AF280" s="65">
        <v>0</v>
      </c>
      <c r="AG280" s="65">
        <v>0</v>
      </c>
      <c r="AH280" s="65">
        <v>0</v>
      </c>
      <c r="AI280" s="65">
        <v>0</v>
      </c>
      <c r="AJ280" s="65">
        <v>0</v>
      </c>
      <c r="AK280" s="65">
        <v>0</v>
      </c>
      <c r="AL280" s="65">
        <v>0</v>
      </c>
      <c r="AM280" s="65">
        <v>5600.0000000000009</v>
      </c>
      <c r="AN280" s="65">
        <v>0</v>
      </c>
      <c r="AO280" s="65">
        <v>0</v>
      </c>
      <c r="AP280" s="65">
        <v>0</v>
      </c>
      <c r="AQ280" s="65">
        <v>0</v>
      </c>
      <c r="AR280" s="65">
        <v>0</v>
      </c>
      <c r="AS280" s="65">
        <v>0</v>
      </c>
      <c r="AT280" s="65">
        <v>0</v>
      </c>
      <c r="AU280" s="65">
        <v>0</v>
      </c>
      <c r="AV280" s="65">
        <v>0</v>
      </c>
      <c r="AW280" s="65">
        <v>0</v>
      </c>
      <c r="AY280" s="89">
        <f>+AV280+AT280+AR280+AP280+AN280+AL280+AJ280+AH280+AF280+AD280+AB280+Z280</f>
        <v>5600</v>
      </c>
      <c r="AZ280" s="89">
        <f>+AW280+AU280+AS280+AQ280+AO280+AM280+AK280+AI280+AG280+AE280+AC280+AA280</f>
        <v>5600.0000000000009</v>
      </c>
      <c r="BA280" s="89">
        <f t="shared" si="4"/>
        <v>0</v>
      </c>
      <c r="BB280" s="89">
        <f>+AY280-T280</f>
        <v>0</v>
      </c>
    </row>
    <row r="281" spans="1:54" s="21" customFormat="1" ht="72" x14ac:dyDescent="0.3">
      <c r="A281" s="3" t="s">
        <v>33</v>
      </c>
      <c r="B281" s="3" t="s">
        <v>554</v>
      </c>
      <c r="C281" s="3" t="s">
        <v>451</v>
      </c>
      <c r="D281" s="3" t="s">
        <v>450</v>
      </c>
      <c r="E281" s="3" t="s">
        <v>460</v>
      </c>
      <c r="F281" s="18">
        <v>0.8</v>
      </c>
      <c r="G281" s="3" t="s">
        <v>330</v>
      </c>
      <c r="H281" s="3" t="s">
        <v>165</v>
      </c>
      <c r="I281" s="3" t="s">
        <v>561</v>
      </c>
      <c r="J281" s="6" t="s">
        <v>669</v>
      </c>
      <c r="K281" s="22" t="s">
        <v>62</v>
      </c>
      <c r="L281" s="23" t="s">
        <v>88</v>
      </c>
      <c r="M281" s="22" t="s">
        <v>89</v>
      </c>
      <c r="N281" s="22" t="s">
        <v>90</v>
      </c>
      <c r="O281" s="22" t="s">
        <v>62</v>
      </c>
      <c r="P281" s="22" t="s">
        <v>342</v>
      </c>
      <c r="Q281" s="7" t="s">
        <v>157</v>
      </c>
      <c r="R281" s="26">
        <v>512900021</v>
      </c>
      <c r="S281" s="24">
        <v>530702</v>
      </c>
      <c r="T281" s="61">
        <v>7500</v>
      </c>
      <c r="U281" s="65">
        <v>0</v>
      </c>
      <c r="V281" s="65">
        <v>0</v>
      </c>
      <c r="W281" s="65">
        <v>0</v>
      </c>
      <c r="X281" s="65">
        <v>0</v>
      </c>
      <c r="Y281" s="65">
        <v>0</v>
      </c>
      <c r="Z281" s="65">
        <v>0</v>
      </c>
      <c r="AA281" s="65">
        <v>0</v>
      </c>
      <c r="AB281" s="65">
        <v>7500</v>
      </c>
      <c r="AC281" s="65">
        <v>0</v>
      </c>
      <c r="AD281" s="65">
        <v>0</v>
      </c>
      <c r="AE281" s="65">
        <v>7500</v>
      </c>
      <c r="AF281" s="65">
        <v>0</v>
      </c>
      <c r="AG281" s="65">
        <v>0</v>
      </c>
      <c r="AH281" s="65">
        <v>0</v>
      </c>
      <c r="AI281" s="65">
        <v>0</v>
      </c>
      <c r="AJ281" s="65">
        <v>0</v>
      </c>
      <c r="AK281" s="65">
        <v>0</v>
      </c>
      <c r="AL281" s="65">
        <v>0</v>
      </c>
      <c r="AM281" s="65">
        <v>0</v>
      </c>
      <c r="AN281" s="65">
        <v>0</v>
      </c>
      <c r="AO281" s="65">
        <v>0</v>
      </c>
      <c r="AP281" s="65">
        <v>0</v>
      </c>
      <c r="AQ281" s="65">
        <v>0</v>
      </c>
      <c r="AR281" s="65">
        <v>0</v>
      </c>
      <c r="AS281" s="65">
        <v>0</v>
      </c>
      <c r="AT281" s="65">
        <v>0</v>
      </c>
      <c r="AU281" s="65">
        <v>0</v>
      </c>
      <c r="AV281" s="65">
        <v>0</v>
      </c>
      <c r="AW281" s="65">
        <v>0</v>
      </c>
      <c r="AY281" s="89">
        <f>+AV281+AT281+AR281+AP281+AN281+AL281+AJ281+AH281+AF281+AD281+AB281+Z281</f>
        <v>7500</v>
      </c>
      <c r="AZ281" s="89">
        <f>+AW281+AU281+AS281+AQ281+AO281+AM281+AK281+AI281+AG281+AE281+AC281+AA281</f>
        <v>7500</v>
      </c>
      <c r="BA281" s="89">
        <f t="shared" si="4"/>
        <v>0</v>
      </c>
      <c r="BB281" s="89">
        <f>+AY281-T281</f>
        <v>0</v>
      </c>
    </row>
    <row r="282" spans="1:54" s="21" customFormat="1" ht="72" x14ac:dyDescent="0.3">
      <c r="A282" s="3" t="s">
        <v>33</v>
      </c>
      <c r="B282" s="3" t="s">
        <v>554</v>
      </c>
      <c r="C282" s="3" t="s">
        <v>451</v>
      </c>
      <c r="D282" s="3" t="s">
        <v>450</v>
      </c>
      <c r="E282" s="3" t="s">
        <v>460</v>
      </c>
      <c r="F282" s="18">
        <v>0.8</v>
      </c>
      <c r="G282" s="3" t="s">
        <v>330</v>
      </c>
      <c r="H282" s="3" t="s">
        <v>165</v>
      </c>
      <c r="I282" s="3" t="s">
        <v>561</v>
      </c>
      <c r="J282" s="6" t="s">
        <v>370</v>
      </c>
      <c r="K282" s="22" t="s">
        <v>62</v>
      </c>
      <c r="L282" s="23" t="s">
        <v>88</v>
      </c>
      <c r="M282" s="22" t="s">
        <v>89</v>
      </c>
      <c r="N282" s="22" t="s">
        <v>90</v>
      </c>
      <c r="O282" s="22" t="s">
        <v>62</v>
      </c>
      <c r="P282" s="22" t="s">
        <v>343</v>
      </c>
      <c r="Q282" s="7" t="s">
        <v>157</v>
      </c>
      <c r="R282" s="26">
        <v>512900021</v>
      </c>
      <c r="S282" s="24">
        <v>530702</v>
      </c>
      <c r="T282" s="61">
        <v>7500</v>
      </c>
      <c r="U282" s="65">
        <v>0</v>
      </c>
      <c r="V282" s="65">
        <v>0</v>
      </c>
      <c r="W282" s="65">
        <v>0</v>
      </c>
      <c r="X282" s="65">
        <v>0</v>
      </c>
      <c r="Y282" s="65">
        <v>0</v>
      </c>
      <c r="Z282" s="65">
        <v>0</v>
      </c>
      <c r="AA282" s="65">
        <v>0</v>
      </c>
      <c r="AB282" s="65">
        <v>0</v>
      </c>
      <c r="AC282" s="65">
        <v>0</v>
      </c>
      <c r="AD282" s="65">
        <v>7500</v>
      </c>
      <c r="AE282" s="65">
        <v>0</v>
      </c>
      <c r="AF282" s="65">
        <v>0</v>
      </c>
      <c r="AG282" s="65">
        <v>0</v>
      </c>
      <c r="AH282" s="65">
        <v>0</v>
      </c>
      <c r="AI282" s="65">
        <v>7500</v>
      </c>
      <c r="AJ282" s="65">
        <v>0</v>
      </c>
      <c r="AK282" s="65">
        <v>0</v>
      </c>
      <c r="AL282" s="65">
        <v>0</v>
      </c>
      <c r="AM282" s="65">
        <v>0</v>
      </c>
      <c r="AN282" s="65">
        <v>0</v>
      </c>
      <c r="AO282" s="65">
        <v>0</v>
      </c>
      <c r="AP282" s="65">
        <v>0</v>
      </c>
      <c r="AQ282" s="65">
        <v>0</v>
      </c>
      <c r="AR282" s="65">
        <v>0</v>
      </c>
      <c r="AS282" s="65">
        <v>0</v>
      </c>
      <c r="AT282" s="65">
        <v>0</v>
      </c>
      <c r="AU282" s="65">
        <v>0</v>
      </c>
      <c r="AV282" s="65">
        <v>0</v>
      </c>
      <c r="AW282" s="65">
        <v>0</v>
      </c>
      <c r="AY282" s="89">
        <f>+AV282+AT282+AR282+AP282+AN282+AL282+AJ282+AH282+AF282+AD282+AB282+Z282</f>
        <v>7500</v>
      </c>
      <c r="AZ282" s="89">
        <f>+AW282+AU282+AS282+AQ282+AO282+AM282+AK282+AI282+AG282+AE282+AC282+AA282</f>
        <v>7500</v>
      </c>
      <c r="BA282" s="89">
        <f t="shared" si="4"/>
        <v>0</v>
      </c>
      <c r="BB282" s="89">
        <f>+AY282-T282</f>
        <v>0</v>
      </c>
    </row>
    <row r="283" spans="1:54" s="21" customFormat="1" ht="72" x14ac:dyDescent="0.3">
      <c r="A283" s="3" t="s">
        <v>33</v>
      </c>
      <c r="B283" s="3" t="s">
        <v>554</v>
      </c>
      <c r="C283" s="3" t="s">
        <v>451</v>
      </c>
      <c r="D283" s="3" t="s">
        <v>450</v>
      </c>
      <c r="E283" s="3" t="s">
        <v>460</v>
      </c>
      <c r="F283" s="18">
        <v>0.8</v>
      </c>
      <c r="G283" s="3" t="s">
        <v>330</v>
      </c>
      <c r="H283" s="3" t="s">
        <v>165</v>
      </c>
      <c r="I283" s="3" t="s">
        <v>561</v>
      </c>
      <c r="J283" s="6" t="s">
        <v>532</v>
      </c>
      <c r="K283" s="22" t="s">
        <v>62</v>
      </c>
      <c r="L283" s="23" t="s">
        <v>88</v>
      </c>
      <c r="M283" s="22" t="s">
        <v>89</v>
      </c>
      <c r="N283" s="22" t="s">
        <v>90</v>
      </c>
      <c r="O283" s="22" t="s">
        <v>62</v>
      </c>
      <c r="P283" s="22" t="s">
        <v>344</v>
      </c>
      <c r="Q283" s="7" t="s">
        <v>157</v>
      </c>
      <c r="R283" s="26">
        <v>512900034</v>
      </c>
      <c r="S283" s="24">
        <v>530702</v>
      </c>
      <c r="T283" s="61">
        <v>2000</v>
      </c>
      <c r="U283" s="65">
        <v>0</v>
      </c>
      <c r="V283" s="65">
        <v>0</v>
      </c>
      <c r="W283" s="65">
        <v>0</v>
      </c>
      <c r="X283" s="65">
        <v>0</v>
      </c>
      <c r="Y283" s="65">
        <v>0</v>
      </c>
      <c r="Z283" s="65">
        <v>0</v>
      </c>
      <c r="AA283" s="65">
        <v>0</v>
      </c>
      <c r="AB283" s="65">
        <v>0</v>
      </c>
      <c r="AC283" s="65">
        <v>0</v>
      </c>
      <c r="AD283" s="65">
        <v>0</v>
      </c>
      <c r="AE283" s="65">
        <v>0</v>
      </c>
      <c r="AF283" s="65">
        <v>2000</v>
      </c>
      <c r="AG283" s="65">
        <v>0</v>
      </c>
      <c r="AH283" s="65">
        <v>0</v>
      </c>
      <c r="AI283" s="65">
        <v>2000</v>
      </c>
      <c r="AJ283" s="65">
        <v>0</v>
      </c>
      <c r="AK283" s="65">
        <v>0</v>
      </c>
      <c r="AL283" s="65">
        <v>0</v>
      </c>
      <c r="AM283" s="65">
        <v>0</v>
      </c>
      <c r="AN283" s="65">
        <v>0</v>
      </c>
      <c r="AO283" s="65">
        <v>0</v>
      </c>
      <c r="AP283" s="65">
        <v>0</v>
      </c>
      <c r="AQ283" s="65">
        <v>0</v>
      </c>
      <c r="AR283" s="65">
        <v>0</v>
      </c>
      <c r="AS283" s="65">
        <v>0</v>
      </c>
      <c r="AT283" s="65">
        <v>0</v>
      </c>
      <c r="AU283" s="65">
        <v>0</v>
      </c>
      <c r="AV283" s="65">
        <v>0</v>
      </c>
      <c r="AW283" s="65">
        <v>0</v>
      </c>
      <c r="AY283" s="89">
        <f>+AV283+AT283+AR283+AP283+AN283+AL283+AJ283+AH283+AF283+AD283+AB283+Z283</f>
        <v>2000</v>
      </c>
      <c r="AZ283" s="89">
        <f>+AW283+AU283+AS283+AQ283+AO283+AM283+AK283+AI283+AG283+AE283+AC283+AA283</f>
        <v>2000</v>
      </c>
      <c r="BA283" s="89">
        <f t="shared" si="4"/>
        <v>0</v>
      </c>
      <c r="BB283" s="89">
        <f>+AY283-T283</f>
        <v>0</v>
      </c>
    </row>
    <row r="284" spans="1:54" s="21" customFormat="1" ht="72" x14ac:dyDescent="0.3">
      <c r="A284" s="3" t="s">
        <v>33</v>
      </c>
      <c r="B284" s="3" t="s">
        <v>554</v>
      </c>
      <c r="C284" s="3" t="s">
        <v>451</v>
      </c>
      <c r="D284" s="3" t="s">
        <v>450</v>
      </c>
      <c r="E284" s="3" t="s">
        <v>460</v>
      </c>
      <c r="F284" s="18">
        <v>0.8</v>
      </c>
      <c r="G284" s="3" t="s">
        <v>330</v>
      </c>
      <c r="H284" s="3" t="s">
        <v>165</v>
      </c>
      <c r="I284" s="3" t="s">
        <v>561</v>
      </c>
      <c r="J284" s="6" t="s">
        <v>371</v>
      </c>
      <c r="K284" s="22" t="s">
        <v>62</v>
      </c>
      <c r="L284" s="23" t="s">
        <v>88</v>
      </c>
      <c r="M284" s="22" t="s">
        <v>89</v>
      </c>
      <c r="N284" s="22" t="s">
        <v>90</v>
      </c>
      <c r="O284" s="22" t="s">
        <v>62</v>
      </c>
      <c r="P284" s="22" t="s">
        <v>345</v>
      </c>
      <c r="Q284" s="7" t="s">
        <v>157</v>
      </c>
      <c r="R284" s="26">
        <v>733100011</v>
      </c>
      <c r="S284" s="24">
        <v>530702</v>
      </c>
      <c r="T284" s="61">
        <v>7500</v>
      </c>
      <c r="U284" s="65">
        <v>0</v>
      </c>
      <c r="V284" s="65">
        <v>0</v>
      </c>
      <c r="W284" s="65">
        <v>0</v>
      </c>
      <c r="X284" s="65">
        <v>0</v>
      </c>
      <c r="Y284" s="65">
        <v>0</v>
      </c>
      <c r="Z284" s="65">
        <v>0</v>
      </c>
      <c r="AA284" s="65">
        <v>0</v>
      </c>
      <c r="AB284" s="65">
        <v>0</v>
      </c>
      <c r="AC284" s="65">
        <v>0</v>
      </c>
      <c r="AD284" s="65">
        <v>0</v>
      </c>
      <c r="AE284" s="65">
        <v>0</v>
      </c>
      <c r="AF284" s="65">
        <v>0</v>
      </c>
      <c r="AG284" s="65">
        <v>0</v>
      </c>
      <c r="AH284" s="65">
        <v>0</v>
      </c>
      <c r="AI284" s="65">
        <v>0</v>
      </c>
      <c r="AJ284" s="65">
        <v>0</v>
      </c>
      <c r="AK284" s="65">
        <v>0</v>
      </c>
      <c r="AL284" s="65">
        <v>0</v>
      </c>
      <c r="AM284" s="65">
        <v>0</v>
      </c>
      <c r="AN284" s="65">
        <v>7500</v>
      </c>
      <c r="AO284" s="65">
        <v>0</v>
      </c>
      <c r="AP284" s="65">
        <v>0</v>
      </c>
      <c r="AQ284" s="65">
        <v>0</v>
      </c>
      <c r="AR284" s="65">
        <v>0</v>
      </c>
      <c r="AS284" s="65">
        <v>0</v>
      </c>
      <c r="AT284" s="65">
        <v>0</v>
      </c>
      <c r="AU284" s="65">
        <v>0</v>
      </c>
      <c r="AV284" s="65">
        <v>0</v>
      </c>
      <c r="AW284" s="65">
        <v>7500</v>
      </c>
      <c r="AY284" s="89">
        <f>+AV284+AT284+AR284+AP284+AN284+AL284+AJ284+AH284+AF284+AD284+AB284+Z284</f>
        <v>7500</v>
      </c>
      <c r="AZ284" s="89">
        <f>+AW284+AU284+AS284+AQ284+AO284+AM284+AK284+AI284+AG284+AE284+AC284+AA284</f>
        <v>7500</v>
      </c>
      <c r="BA284" s="89">
        <f t="shared" si="4"/>
        <v>0</v>
      </c>
      <c r="BB284" s="89">
        <f>+AY284-T284</f>
        <v>0</v>
      </c>
    </row>
    <row r="285" spans="1:54" s="55" customFormat="1" ht="72" x14ac:dyDescent="0.3">
      <c r="A285" s="3" t="s">
        <v>33</v>
      </c>
      <c r="B285" s="3" t="s">
        <v>554</v>
      </c>
      <c r="C285" s="3" t="s">
        <v>449</v>
      </c>
      <c r="D285" s="3" t="s">
        <v>450</v>
      </c>
      <c r="E285" s="3" t="s">
        <v>448</v>
      </c>
      <c r="F285" s="18">
        <v>1</v>
      </c>
      <c r="G285" s="3" t="s">
        <v>330</v>
      </c>
      <c r="H285" s="3" t="s">
        <v>34</v>
      </c>
      <c r="I285" s="3" t="s">
        <v>561</v>
      </c>
      <c r="J285" s="6" t="s">
        <v>539</v>
      </c>
      <c r="K285" s="22" t="s">
        <v>62</v>
      </c>
      <c r="L285" s="53" t="s">
        <v>88</v>
      </c>
      <c r="M285" s="54" t="s">
        <v>89</v>
      </c>
      <c r="N285" s="54" t="s">
        <v>86</v>
      </c>
      <c r="O285" s="54" t="s">
        <v>146</v>
      </c>
      <c r="P285" s="54" t="s">
        <v>722</v>
      </c>
      <c r="Q285" s="7" t="s">
        <v>157</v>
      </c>
      <c r="R285" s="26"/>
      <c r="S285" s="24">
        <v>530704</v>
      </c>
      <c r="T285" s="61">
        <v>94296.03</v>
      </c>
      <c r="U285" s="65">
        <v>0</v>
      </c>
      <c r="V285" s="65">
        <v>0</v>
      </c>
      <c r="W285" s="65">
        <v>0</v>
      </c>
      <c r="X285" s="65">
        <v>0</v>
      </c>
      <c r="Y285" s="65">
        <v>0</v>
      </c>
      <c r="Z285" s="61">
        <v>94296.03</v>
      </c>
      <c r="AA285" s="65">
        <v>0</v>
      </c>
      <c r="AB285" s="65">
        <v>0</v>
      </c>
      <c r="AC285" s="65">
        <v>0</v>
      </c>
      <c r="AD285" s="65">
        <v>0</v>
      </c>
      <c r="AE285" s="65">
        <v>0</v>
      </c>
      <c r="AF285" s="65">
        <v>0</v>
      </c>
      <c r="AG285" s="65">
        <v>0</v>
      </c>
      <c r="AH285" s="65">
        <v>0</v>
      </c>
      <c r="AI285" s="61">
        <v>94296.03</v>
      </c>
      <c r="AJ285" s="65">
        <v>0</v>
      </c>
      <c r="AK285" s="65">
        <v>0</v>
      </c>
      <c r="AL285" s="65">
        <v>0</v>
      </c>
      <c r="AM285" s="65">
        <v>0</v>
      </c>
      <c r="AN285" s="65">
        <v>0</v>
      </c>
      <c r="AO285" s="65">
        <v>0</v>
      </c>
      <c r="AP285" s="65">
        <v>0</v>
      </c>
      <c r="AQ285" s="65">
        <v>0</v>
      </c>
      <c r="AR285" s="65">
        <v>0</v>
      </c>
      <c r="AS285" s="65">
        <v>0</v>
      </c>
      <c r="AT285" s="65">
        <v>0</v>
      </c>
      <c r="AU285" s="65">
        <v>0</v>
      </c>
      <c r="AV285" s="65">
        <v>0</v>
      </c>
      <c r="AW285" s="65">
        <v>0</v>
      </c>
      <c r="AY285" s="89">
        <f>+AV285+AT285+AR285+AP285+AN285+AL285+AJ285+AH285+AF285+AD285+AB285+Z285</f>
        <v>94296.03</v>
      </c>
      <c r="AZ285" s="89">
        <f>+AW285+AU285+AS285+AQ285+AO285+AM285+AK285+AI285+AG285+AE285+AC285+AA285</f>
        <v>94296.03</v>
      </c>
      <c r="BA285" s="89">
        <f t="shared" si="4"/>
        <v>0</v>
      </c>
      <c r="BB285" s="89">
        <f>+AY285-T285</f>
        <v>0</v>
      </c>
    </row>
    <row r="286" spans="1:54" s="55" customFormat="1" ht="72" x14ac:dyDescent="0.3">
      <c r="A286" s="3" t="s">
        <v>33</v>
      </c>
      <c r="B286" s="3" t="s">
        <v>554</v>
      </c>
      <c r="C286" s="3" t="s">
        <v>449</v>
      </c>
      <c r="D286" s="3" t="s">
        <v>450</v>
      </c>
      <c r="E286" s="3" t="s">
        <v>448</v>
      </c>
      <c r="F286" s="18">
        <v>1</v>
      </c>
      <c r="G286" s="3" t="s">
        <v>330</v>
      </c>
      <c r="H286" s="3" t="s">
        <v>34</v>
      </c>
      <c r="I286" s="3" t="s">
        <v>561</v>
      </c>
      <c r="J286" s="6" t="s">
        <v>372</v>
      </c>
      <c r="K286" s="22" t="s">
        <v>62</v>
      </c>
      <c r="L286" s="53" t="s">
        <v>88</v>
      </c>
      <c r="M286" s="54" t="s">
        <v>89</v>
      </c>
      <c r="N286" s="54" t="s">
        <v>86</v>
      </c>
      <c r="O286" s="54" t="s">
        <v>146</v>
      </c>
      <c r="P286" s="54" t="s">
        <v>723</v>
      </c>
      <c r="Q286" s="7" t="s">
        <v>157</v>
      </c>
      <c r="R286" s="26"/>
      <c r="S286" s="24">
        <v>530105</v>
      </c>
      <c r="T286" s="61">
        <v>3000</v>
      </c>
      <c r="U286" s="65">
        <v>2000</v>
      </c>
      <c r="V286" s="65">
        <v>0</v>
      </c>
      <c r="W286" s="65">
        <v>0</v>
      </c>
      <c r="X286" s="65">
        <v>0</v>
      </c>
      <c r="Y286" s="65">
        <v>0</v>
      </c>
      <c r="Z286" s="66">
        <v>3000</v>
      </c>
      <c r="AA286" s="65">
        <v>250</v>
      </c>
      <c r="AB286" s="65">
        <v>0</v>
      </c>
      <c r="AC286" s="65">
        <v>250</v>
      </c>
      <c r="AD286" s="65">
        <v>0</v>
      </c>
      <c r="AE286" s="65">
        <v>250</v>
      </c>
      <c r="AF286" s="65">
        <v>0</v>
      </c>
      <c r="AG286" s="65">
        <v>250</v>
      </c>
      <c r="AH286" s="65">
        <v>0</v>
      </c>
      <c r="AI286" s="65">
        <v>250</v>
      </c>
      <c r="AJ286" s="65">
        <v>0</v>
      </c>
      <c r="AK286" s="65">
        <v>250</v>
      </c>
      <c r="AL286" s="65">
        <v>0</v>
      </c>
      <c r="AM286" s="65">
        <v>250</v>
      </c>
      <c r="AN286" s="65">
        <v>0</v>
      </c>
      <c r="AO286" s="65">
        <v>250</v>
      </c>
      <c r="AP286" s="65">
        <v>0</v>
      </c>
      <c r="AQ286" s="65">
        <v>250</v>
      </c>
      <c r="AR286" s="65">
        <v>0</v>
      </c>
      <c r="AS286" s="65">
        <v>250</v>
      </c>
      <c r="AT286" s="65">
        <v>0</v>
      </c>
      <c r="AU286" s="65">
        <v>250</v>
      </c>
      <c r="AV286" s="65">
        <v>0</v>
      </c>
      <c r="AW286" s="65">
        <v>250</v>
      </c>
      <c r="AY286" s="89">
        <f>+AV286+AT286+AR286+AP286+AN286+AL286+AJ286+AH286+AF286+AD286+AB286+Z286</f>
        <v>3000</v>
      </c>
      <c r="AZ286" s="89">
        <f>+AW286+AU286+AS286+AQ286+AO286+AM286+AK286+AI286+AG286+AE286+AC286+AA286</f>
        <v>3000</v>
      </c>
      <c r="BA286" s="89">
        <f t="shared" si="4"/>
        <v>0</v>
      </c>
      <c r="BB286" s="89">
        <f>+AY286-T286</f>
        <v>0</v>
      </c>
    </row>
    <row r="287" spans="1:54" s="55" customFormat="1" ht="72" x14ac:dyDescent="0.3">
      <c r="A287" s="3" t="s">
        <v>33</v>
      </c>
      <c r="B287" s="3" t="s">
        <v>554</v>
      </c>
      <c r="C287" s="3" t="s">
        <v>449</v>
      </c>
      <c r="D287" s="3" t="s">
        <v>450</v>
      </c>
      <c r="E287" s="3" t="s">
        <v>448</v>
      </c>
      <c r="F287" s="18">
        <v>1</v>
      </c>
      <c r="G287" s="3" t="s">
        <v>330</v>
      </c>
      <c r="H287" s="3" t="s">
        <v>34</v>
      </c>
      <c r="I287" s="3" t="s">
        <v>561</v>
      </c>
      <c r="J287" s="6" t="s">
        <v>546</v>
      </c>
      <c r="K287" s="22" t="s">
        <v>62</v>
      </c>
      <c r="L287" s="53" t="s">
        <v>88</v>
      </c>
      <c r="M287" s="54" t="s">
        <v>89</v>
      </c>
      <c r="N287" s="54" t="s">
        <v>86</v>
      </c>
      <c r="O287" s="54" t="s">
        <v>146</v>
      </c>
      <c r="P287" s="54" t="s">
        <v>724</v>
      </c>
      <c r="Q287" s="7" t="s">
        <v>157</v>
      </c>
      <c r="R287" s="26"/>
      <c r="S287" s="24">
        <v>530105</v>
      </c>
      <c r="T287" s="61">
        <v>157453.32999999999</v>
      </c>
      <c r="U287" s="65">
        <v>100416.67</v>
      </c>
      <c r="V287" s="65">
        <v>0</v>
      </c>
      <c r="W287" s="65">
        <v>0</v>
      </c>
      <c r="X287" s="65">
        <v>0</v>
      </c>
      <c r="Y287" s="65">
        <v>0</v>
      </c>
      <c r="Z287" s="65">
        <v>157453.32999999999</v>
      </c>
      <c r="AA287" s="65">
        <v>13121.11</v>
      </c>
      <c r="AB287" s="65">
        <v>0</v>
      </c>
      <c r="AC287" s="65">
        <v>13121.11</v>
      </c>
      <c r="AD287" s="65">
        <v>0</v>
      </c>
      <c r="AE287" s="65">
        <v>13121.11</v>
      </c>
      <c r="AF287" s="65">
        <v>0</v>
      </c>
      <c r="AG287" s="65">
        <v>13121.11</v>
      </c>
      <c r="AH287" s="65">
        <v>0</v>
      </c>
      <c r="AI287" s="65">
        <v>13121.11</v>
      </c>
      <c r="AJ287" s="65">
        <v>0</v>
      </c>
      <c r="AK287" s="65">
        <v>13121.11</v>
      </c>
      <c r="AL287" s="65">
        <v>0</v>
      </c>
      <c r="AM287" s="65">
        <v>13121.11</v>
      </c>
      <c r="AN287" s="65">
        <v>0</v>
      </c>
      <c r="AO287" s="65">
        <v>13121.11</v>
      </c>
      <c r="AP287" s="65">
        <v>0</v>
      </c>
      <c r="AQ287" s="65">
        <v>13121.11</v>
      </c>
      <c r="AR287" s="65">
        <v>0</v>
      </c>
      <c r="AS287" s="65">
        <v>13121.11</v>
      </c>
      <c r="AT287" s="65">
        <v>0</v>
      </c>
      <c r="AU287" s="65">
        <v>13121.11</v>
      </c>
      <c r="AV287" s="65">
        <v>0</v>
      </c>
      <c r="AW287" s="65">
        <v>13121.12</v>
      </c>
      <c r="AY287" s="89">
        <f>+AV287+AT287+AR287+AP287+AN287+AL287+AJ287+AH287+AF287+AD287+AB287+Z287</f>
        <v>157453.32999999999</v>
      </c>
      <c r="AZ287" s="89">
        <f>+AW287+AU287+AS287+AQ287+AO287+AM287+AK287+AI287+AG287+AE287+AC287+AA287</f>
        <v>157453.32999999996</v>
      </c>
      <c r="BA287" s="89">
        <f t="shared" si="4"/>
        <v>0</v>
      </c>
      <c r="BB287" s="89">
        <f>+AY287-T287</f>
        <v>0</v>
      </c>
    </row>
    <row r="288" spans="1:54" s="55" customFormat="1" ht="72" x14ac:dyDescent="0.3">
      <c r="A288" s="3" t="s">
        <v>33</v>
      </c>
      <c r="B288" s="3" t="s">
        <v>554</v>
      </c>
      <c r="C288" s="3" t="s">
        <v>449</v>
      </c>
      <c r="D288" s="3" t="s">
        <v>450</v>
      </c>
      <c r="E288" s="3" t="s">
        <v>448</v>
      </c>
      <c r="F288" s="18">
        <v>1</v>
      </c>
      <c r="G288" s="3" t="s">
        <v>330</v>
      </c>
      <c r="H288" s="3" t="s">
        <v>34</v>
      </c>
      <c r="I288" s="3" t="s">
        <v>561</v>
      </c>
      <c r="J288" s="6" t="s">
        <v>365</v>
      </c>
      <c r="K288" s="22" t="s">
        <v>62</v>
      </c>
      <c r="L288" s="53" t="s">
        <v>88</v>
      </c>
      <c r="M288" s="54" t="s">
        <v>89</v>
      </c>
      <c r="N288" s="54" t="s">
        <v>86</v>
      </c>
      <c r="O288" s="54" t="s">
        <v>146</v>
      </c>
      <c r="P288" s="54" t="s">
        <v>725</v>
      </c>
      <c r="Q288" s="7" t="s">
        <v>157</v>
      </c>
      <c r="R288" s="26"/>
      <c r="S288" s="24">
        <v>530404</v>
      </c>
      <c r="T288" s="61">
        <v>34000</v>
      </c>
      <c r="U288" s="65">
        <v>0</v>
      </c>
      <c r="V288" s="65">
        <v>0</v>
      </c>
      <c r="W288" s="65">
        <v>0</v>
      </c>
      <c r="X288" s="65">
        <v>0</v>
      </c>
      <c r="Y288" s="65">
        <v>0</v>
      </c>
      <c r="Z288" s="65">
        <v>34000</v>
      </c>
      <c r="AA288" s="65">
        <v>0</v>
      </c>
      <c r="AB288" s="65">
        <v>0</v>
      </c>
      <c r="AC288" s="65">
        <v>0</v>
      </c>
      <c r="AD288" s="65">
        <v>0</v>
      </c>
      <c r="AE288" s="65">
        <v>11333.33</v>
      </c>
      <c r="AF288" s="65">
        <v>0</v>
      </c>
      <c r="AG288" s="65">
        <v>0</v>
      </c>
      <c r="AH288" s="65">
        <v>0</v>
      </c>
      <c r="AI288" s="65">
        <v>0</v>
      </c>
      <c r="AJ288" s="65">
        <v>0</v>
      </c>
      <c r="AK288" s="65">
        <v>0</v>
      </c>
      <c r="AL288" s="65">
        <v>0</v>
      </c>
      <c r="AM288" s="65">
        <v>11333.33</v>
      </c>
      <c r="AN288" s="65">
        <v>0</v>
      </c>
      <c r="AO288" s="65">
        <v>0</v>
      </c>
      <c r="AP288" s="65">
        <v>0</v>
      </c>
      <c r="AQ288" s="65">
        <v>0</v>
      </c>
      <c r="AR288" s="65">
        <v>0</v>
      </c>
      <c r="AS288" s="65">
        <v>0</v>
      </c>
      <c r="AT288" s="65">
        <v>0</v>
      </c>
      <c r="AU288" s="65">
        <v>11333.34</v>
      </c>
      <c r="AV288" s="65">
        <v>0</v>
      </c>
      <c r="AW288" s="65">
        <v>0</v>
      </c>
      <c r="AY288" s="89">
        <f>+AV288+AT288+AR288+AP288+AN288+AL288+AJ288+AH288+AF288+AD288+AB288+Z288</f>
        <v>34000</v>
      </c>
      <c r="AZ288" s="89">
        <f>+AW288+AU288+AS288+AQ288+AO288+AM288+AK288+AI288+AG288+AE288+AC288+AA288</f>
        <v>34000</v>
      </c>
      <c r="BA288" s="89">
        <f t="shared" si="4"/>
        <v>0</v>
      </c>
      <c r="BB288" s="89">
        <f>+AY288-T288</f>
        <v>0</v>
      </c>
    </row>
    <row r="289" spans="1:54" s="55" customFormat="1" ht="72" x14ac:dyDescent="0.3">
      <c r="A289" s="3" t="s">
        <v>33</v>
      </c>
      <c r="B289" s="3" t="s">
        <v>554</v>
      </c>
      <c r="C289" s="3" t="s">
        <v>449</v>
      </c>
      <c r="D289" s="3" t="s">
        <v>450</v>
      </c>
      <c r="E289" s="3" t="s">
        <v>448</v>
      </c>
      <c r="F289" s="18">
        <v>1</v>
      </c>
      <c r="G289" s="3" t="s">
        <v>330</v>
      </c>
      <c r="H289" s="3" t="s">
        <v>34</v>
      </c>
      <c r="I289" s="3" t="s">
        <v>561</v>
      </c>
      <c r="J289" s="6" t="s">
        <v>373</v>
      </c>
      <c r="K289" s="22" t="s">
        <v>62</v>
      </c>
      <c r="L289" s="53" t="s">
        <v>88</v>
      </c>
      <c r="M289" s="54" t="s">
        <v>89</v>
      </c>
      <c r="N289" s="54" t="s">
        <v>86</v>
      </c>
      <c r="O289" s="54" t="s">
        <v>146</v>
      </c>
      <c r="P289" s="54" t="s">
        <v>726</v>
      </c>
      <c r="Q289" s="7" t="s">
        <v>157</v>
      </c>
      <c r="R289" s="26"/>
      <c r="S289" s="24">
        <v>530704</v>
      </c>
      <c r="T289" s="61">
        <v>19000</v>
      </c>
      <c r="U289" s="65">
        <v>0</v>
      </c>
      <c r="V289" s="65">
        <v>0</v>
      </c>
      <c r="W289" s="65">
        <v>0</v>
      </c>
      <c r="X289" s="65">
        <v>0</v>
      </c>
      <c r="Y289" s="65">
        <v>0</v>
      </c>
      <c r="Z289" s="65">
        <v>19000</v>
      </c>
      <c r="AA289" s="65">
        <v>0</v>
      </c>
      <c r="AB289" s="65">
        <v>0</v>
      </c>
      <c r="AC289" s="65">
        <v>0</v>
      </c>
      <c r="AD289" s="65">
        <v>0</v>
      </c>
      <c r="AE289" s="65">
        <v>0</v>
      </c>
      <c r="AF289" s="65">
        <v>0</v>
      </c>
      <c r="AG289" s="65">
        <v>0</v>
      </c>
      <c r="AH289" s="65">
        <v>0</v>
      </c>
      <c r="AI289" s="65">
        <v>0</v>
      </c>
      <c r="AJ289" s="65">
        <v>0</v>
      </c>
      <c r="AK289" s="65">
        <v>0</v>
      </c>
      <c r="AL289" s="65">
        <v>0</v>
      </c>
      <c r="AM289" s="65">
        <v>0</v>
      </c>
      <c r="AN289" s="65">
        <v>0</v>
      </c>
      <c r="AO289" s="65">
        <v>0</v>
      </c>
      <c r="AP289" s="65">
        <v>0</v>
      </c>
      <c r="AQ289" s="65">
        <v>0</v>
      </c>
      <c r="AR289" s="65">
        <v>0</v>
      </c>
      <c r="AS289" s="65">
        <v>0</v>
      </c>
      <c r="AT289" s="65">
        <v>0</v>
      </c>
      <c r="AU289" s="65">
        <v>0</v>
      </c>
      <c r="AV289" s="65">
        <v>0</v>
      </c>
      <c r="AW289" s="65">
        <v>19000</v>
      </c>
      <c r="AY289" s="89">
        <f>+AV289+AT289+AR289+AP289+AN289+AL289+AJ289+AH289+AF289+AD289+AB289+Z289</f>
        <v>19000</v>
      </c>
      <c r="AZ289" s="89">
        <f>+AW289+AU289+AS289+AQ289+AO289+AM289+AK289+AI289+AG289+AE289+AC289+AA289</f>
        <v>19000</v>
      </c>
      <c r="BA289" s="89">
        <f t="shared" si="4"/>
        <v>0</v>
      </c>
      <c r="BB289" s="89">
        <f>+AY289-T289</f>
        <v>0</v>
      </c>
    </row>
    <row r="290" spans="1:54" s="55" customFormat="1" ht="72" x14ac:dyDescent="0.3">
      <c r="A290" s="3" t="s">
        <v>33</v>
      </c>
      <c r="B290" s="3" t="s">
        <v>554</v>
      </c>
      <c r="C290" s="3" t="s">
        <v>449</v>
      </c>
      <c r="D290" s="3" t="s">
        <v>450</v>
      </c>
      <c r="E290" s="3" t="s">
        <v>448</v>
      </c>
      <c r="F290" s="18">
        <v>1</v>
      </c>
      <c r="G290" s="3" t="s">
        <v>330</v>
      </c>
      <c r="H290" s="3" t="s">
        <v>34</v>
      </c>
      <c r="I290" s="3" t="s">
        <v>561</v>
      </c>
      <c r="J290" s="6" t="s">
        <v>547</v>
      </c>
      <c r="K290" s="22" t="s">
        <v>62</v>
      </c>
      <c r="L290" s="53" t="s">
        <v>88</v>
      </c>
      <c r="M290" s="54" t="s">
        <v>89</v>
      </c>
      <c r="N290" s="54" t="s">
        <v>86</v>
      </c>
      <c r="O290" s="54" t="s">
        <v>146</v>
      </c>
      <c r="P290" s="54" t="s">
        <v>727</v>
      </c>
      <c r="Q290" s="7" t="s">
        <v>157</v>
      </c>
      <c r="R290" s="26"/>
      <c r="S290" s="24">
        <v>530105</v>
      </c>
      <c r="T290" s="61">
        <v>50688</v>
      </c>
      <c r="U290" s="65">
        <v>0</v>
      </c>
      <c r="V290" s="65">
        <v>0</v>
      </c>
      <c r="W290" s="65">
        <v>0</v>
      </c>
      <c r="X290" s="65">
        <v>0</v>
      </c>
      <c r="Y290" s="65">
        <v>0</v>
      </c>
      <c r="Z290" s="61">
        <v>50688</v>
      </c>
      <c r="AA290" s="65">
        <v>4224</v>
      </c>
      <c r="AB290" s="65">
        <v>0</v>
      </c>
      <c r="AC290" s="65">
        <v>4224</v>
      </c>
      <c r="AD290" s="65">
        <v>0</v>
      </c>
      <c r="AE290" s="65">
        <v>4224</v>
      </c>
      <c r="AF290" s="65">
        <v>0</v>
      </c>
      <c r="AG290" s="65">
        <v>4224</v>
      </c>
      <c r="AH290" s="65">
        <v>0</v>
      </c>
      <c r="AI290" s="65">
        <v>4224</v>
      </c>
      <c r="AJ290" s="65">
        <v>0</v>
      </c>
      <c r="AK290" s="65">
        <v>4224</v>
      </c>
      <c r="AL290" s="65">
        <v>0</v>
      </c>
      <c r="AM290" s="65">
        <v>4224</v>
      </c>
      <c r="AN290" s="65">
        <v>0</v>
      </c>
      <c r="AO290" s="65">
        <v>4224</v>
      </c>
      <c r="AP290" s="65">
        <v>0</v>
      </c>
      <c r="AQ290" s="65">
        <v>4224</v>
      </c>
      <c r="AR290" s="65">
        <v>0</v>
      </c>
      <c r="AS290" s="65">
        <v>4224</v>
      </c>
      <c r="AT290" s="65">
        <v>0</v>
      </c>
      <c r="AU290" s="65">
        <v>4224</v>
      </c>
      <c r="AV290" s="65">
        <v>0</v>
      </c>
      <c r="AW290" s="65">
        <v>4224</v>
      </c>
      <c r="AY290" s="89">
        <f>+AV290+AT290+AR290+AP290+AN290+AL290+AJ290+AH290+AF290+AD290+AB290+Z290</f>
        <v>50688</v>
      </c>
      <c r="AZ290" s="89">
        <f>+AW290+AU290+AS290+AQ290+AO290+AM290+AK290+AI290+AG290+AE290+AC290+AA290</f>
        <v>50688</v>
      </c>
      <c r="BA290" s="89">
        <f t="shared" si="4"/>
        <v>0</v>
      </c>
      <c r="BB290" s="89">
        <f>+AY290-T290</f>
        <v>0</v>
      </c>
    </row>
    <row r="291" spans="1:54" s="55" customFormat="1" ht="72" x14ac:dyDescent="0.3">
      <c r="A291" s="3" t="s">
        <v>33</v>
      </c>
      <c r="B291" s="3" t="s">
        <v>554</v>
      </c>
      <c r="C291" s="3" t="s">
        <v>449</v>
      </c>
      <c r="D291" s="3" t="s">
        <v>450</v>
      </c>
      <c r="E291" s="3" t="s">
        <v>448</v>
      </c>
      <c r="F291" s="18">
        <v>1</v>
      </c>
      <c r="G291" s="3" t="s">
        <v>330</v>
      </c>
      <c r="H291" s="3" t="s">
        <v>34</v>
      </c>
      <c r="I291" s="3" t="s">
        <v>561</v>
      </c>
      <c r="J291" s="6" t="s">
        <v>548</v>
      </c>
      <c r="K291" s="22" t="s">
        <v>62</v>
      </c>
      <c r="L291" s="53" t="s">
        <v>88</v>
      </c>
      <c r="M291" s="54" t="s">
        <v>89</v>
      </c>
      <c r="N291" s="54" t="s">
        <v>86</v>
      </c>
      <c r="O291" s="54" t="s">
        <v>146</v>
      </c>
      <c r="P291" s="54" t="s">
        <v>728</v>
      </c>
      <c r="Q291" s="7" t="s">
        <v>157</v>
      </c>
      <c r="R291" s="26"/>
      <c r="S291" s="24">
        <v>530702</v>
      </c>
      <c r="T291" s="61">
        <v>23879.25</v>
      </c>
      <c r="U291" s="65">
        <v>0</v>
      </c>
      <c r="V291" s="65">
        <v>0</v>
      </c>
      <c r="W291" s="65">
        <v>0</v>
      </c>
      <c r="X291" s="65">
        <v>0</v>
      </c>
      <c r="Y291" s="65">
        <v>0</v>
      </c>
      <c r="Z291" s="61">
        <v>23879.25</v>
      </c>
      <c r="AA291" s="65">
        <v>1989.94</v>
      </c>
      <c r="AB291" s="65">
        <v>0</v>
      </c>
      <c r="AC291" s="65">
        <v>1989.94</v>
      </c>
      <c r="AD291" s="65">
        <v>0</v>
      </c>
      <c r="AE291" s="65">
        <v>1989.94</v>
      </c>
      <c r="AF291" s="65">
        <v>0</v>
      </c>
      <c r="AG291" s="65">
        <v>1989.94</v>
      </c>
      <c r="AH291" s="65">
        <v>0</v>
      </c>
      <c r="AI291" s="65">
        <v>1989.94</v>
      </c>
      <c r="AJ291" s="65">
        <v>0</v>
      </c>
      <c r="AK291" s="65">
        <v>1989.94</v>
      </c>
      <c r="AL291" s="65">
        <v>0</v>
      </c>
      <c r="AM291" s="65">
        <v>1989.94</v>
      </c>
      <c r="AN291" s="65">
        <v>0</v>
      </c>
      <c r="AO291" s="65">
        <v>1989.94</v>
      </c>
      <c r="AP291" s="65">
        <v>0</v>
      </c>
      <c r="AQ291" s="65">
        <v>1989.94</v>
      </c>
      <c r="AR291" s="65">
        <v>0</v>
      </c>
      <c r="AS291" s="65">
        <v>1989.94</v>
      </c>
      <c r="AT291" s="65">
        <v>0</v>
      </c>
      <c r="AU291" s="65">
        <v>1989.94</v>
      </c>
      <c r="AV291" s="65">
        <v>0</v>
      </c>
      <c r="AW291" s="65">
        <v>1989.91</v>
      </c>
      <c r="AY291" s="89">
        <f>+AV291+AT291+AR291+AP291+AN291+AL291+AJ291+AH291+AF291+AD291+AB291+Z291</f>
        <v>23879.25</v>
      </c>
      <c r="AZ291" s="89">
        <f>+AW291+AU291+AS291+AQ291+AO291+AM291+AK291+AI291+AG291+AE291+AC291+AA291</f>
        <v>23879.25</v>
      </c>
      <c r="BA291" s="89">
        <f t="shared" si="4"/>
        <v>0</v>
      </c>
      <c r="BB291" s="89">
        <f>+AY291-T291</f>
        <v>0</v>
      </c>
    </row>
    <row r="292" spans="1:54" s="55" customFormat="1" ht="72" x14ac:dyDescent="0.3">
      <c r="A292" s="3" t="s">
        <v>33</v>
      </c>
      <c r="B292" s="3" t="s">
        <v>554</v>
      </c>
      <c r="C292" s="3" t="s">
        <v>449</v>
      </c>
      <c r="D292" s="3" t="s">
        <v>450</v>
      </c>
      <c r="E292" s="3" t="s">
        <v>448</v>
      </c>
      <c r="F292" s="18">
        <v>1</v>
      </c>
      <c r="G292" s="3" t="s">
        <v>330</v>
      </c>
      <c r="H292" s="3" t="s">
        <v>34</v>
      </c>
      <c r="I292" s="3" t="s">
        <v>561</v>
      </c>
      <c r="J292" s="6" t="s">
        <v>367</v>
      </c>
      <c r="K292" s="22" t="s">
        <v>62</v>
      </c>
      <c r="L292" s="53" t="s">
        <v>88</v>
      </c>
      <c r="M292" s="54" t="s">
        <v>89</v>
      </c>
      <c r="N292" s="54" t="s">
        <v>86</v>
      </c>
      <c r="O292" s="54" t="s">
        <v>146</v>
      </c>
      <c r="P292" s="54" t="s">
        <v>729</v>
      </c>
      <c r="Q292" s="7" t="s">
        <v>157</v>
      </c>
      <c r="R292" s="26"/>
      <c r="S292" s="24">
        <v>530404</v>
      </c>
      <c r="T292" s="61">
        <v>21262.5</v>
      </c>
      <c r="U292" s="65">
        <v>0</v>
      </c>
      <c r="V292" s="65">
        <v>0</v>
      </c>
      <c r="W292" s="65">
        <v>0</v>
      </c>
      <c r="X292" s="65">
        <v>0</v>
      </c>
      <c r="Y292" s="65">
        <v>0</v>
      </c>
      <c r="Z292" s="61">
        <f>7935.27+13327.23</f>
        <v>21262.5</v>
      </c>
      <c r="AA292" s="65">
        <v>0</v>
      </c>
      <c r="AB292" s="65">
        <v>0</v>
      </c>
      <c r="AC292" s="65">
        <v>0</v>
      </c>
      <c r="AD292" s="65">
        <v>0</v>
      </c>
      <c r="AE292" s="65">
        <v>0</v>
      </c>
      <c r="AF292" s="65">
        <v>0</v>
      </c>
      <c r="AG292" s="65">
        <v>0</v>
      </c>
      <c r="AH292" s="65">
        <v>0</v>
      </c>
      <c r="AI292" s="65">
        <v>0</v>
      </c>
      <c r="AJ292" s="65">
        <v>0</v>
      </c>
      <c r="AK292" s="65">
        <v>0</v>
      </c>
      <c r="AL292" s="65">
        <v>0</v>
      </c>
      <c r="AM292" s="65">
        <v>0</v>
      </c>
      <c r="AN292" s="65">
        <v>0</v>
      </c>
      <c r="AO292" s="65">
        <v>0</v>
      </c>
      <c r="AP292" s="65">
        <v>0</v>
      </c>
      <c r="AQ292" s="65">
        <v>0</v>
      </c>
      <c r="AR292" s="65">
        <v>0</v>
      </c>
      <c r="AS292" s="61">
        <f>7935.27+13327.23</f>
        <v>21262.5</v>
      </c>
      <c r="AT292" s="65">
        <v>0</v>
      </c>
      <c r="AU292" s="65">
        <v>0</v>
      </c>
      <c r="AV292" s="65">
        <v>0</v>
      </c>
      <c r="AW292" s="65">
        <v>0</v>
      </c>
      <c r="AY292" s="89">
        <f>+AV292+AT292+AR292+AP292+AN292+AL292+AJ292+AH292+AF292+AD292+AB292+Z292</f>
        <v>21262.5</v>
      </c>
      <c r="AZ292" s="89">
        <f>+AW292+AU292+AS292+AQ292+AO292+AM292+AK292+AI292+AG292+AE292+AC292+AA292</f>
        <v>21262.5</v>
      </c>
      <c r="BA292" s="89">
        <f t="shared" si="4"/>
        <v>0</v>
      </c>
      <c r="BB292" s="89">
        <f>+AY292-T292</f>
        <v>0</v>
      </c>
    </row>
    <row r="293" spans="1:54" s="55" customFormat="1" ht="72" x14ac:dyDescent="0.3">
      <c r="A293" s="3" t="s">
        <v>33</v>
      </c>
      <c r="B293" s="3" t="s">
        <v>554</v>
      </c>
      <c r="C293" s="3" t="s">
        <v>449</v>
      </c>
      <c r="D293" s="3" t="s">
        <v>450</v>
      </c>
      <c r="E293" s="3" t="s">
        <v>448</v>
      </c>
      <c r="F293" s="18">
        <v>1</v>
      </c>
      <c r="G293" s="3" t="s">
        <v>330</v>
      </c>
      <c r="H293" s="3" t="s">
        <v>34</v>
      </c>
      <c r="I293" s="3" t="s">
        <v>561</v>
      </c>
      <c r="J293" s="6" t="s">
        <v>367</v>
      </c>
      <c r="K293" s="22" t="s">
        <v>62</v>
      </c>
      <c r="L293" s="53" t="s">
        <v>88</v>
      </c>
      <c r="M293" s="54" t="s">
        <v>89</v>
      </c>
      <c r="N293" s="54" t="s">
        <v>86</v>
      </c>
      <c r="O293" s="54" t="s">
        <v>146</v>
      </c>
      <c r="P293" s="54" t="s">
        <v>729</v>
      </c>
      <c r="Q293" s="7" t="s">
        <v>157</v>
      </c>
      <c r="R293" s="26"/>
      <c r="S293" s="24">
        <v>530813</v>
      </c>
      <c r="T293" s="61">
        <v>19561.920000000002</v>
      </c>
      <c r="U293" s="65">
        <v>0</v>
      </c>
      <c r="V293" s="65">
        <v>0</v>
      </c>
      <c r="W293" s="65">
        <v>0</v>
      </c>
      <c r="X293" s="65">
        <v>0</v>
      </c>
      <c r="Y293" s="65">
        <v>0</v>
      </c>
      <c r="Z293" s="61">
        <f>13392.86+6169.06</f>
        <v>19561.920000000002</v>
      </c>
      <c r="AA293" s="65">
        <v>0</v>
      </c>
      <c r="AB293" s="65">
        <v>0</v>
      </c>
      <c r="AC293" s="65">
        <v>0</v>
      </c>
      <c r="AD293" s="65">
        <v>0</v>
      </c>
      <c r="AE293" s="65">
        <v>0</v>
      </c>
      <c r="AF293" s="65">
        <v>0</v>
      </c>
      <c r="AG293" s="65">
        <v>0</v>
      </c>
      <c r="AH293" s="65">
        <v>0</v>
      </c>
      <c r="AI293" s="65">
        <v>0</v>
      </c>
      <c r="AJ293" s="65">
        <v>0</v>
      </c>
      <c r="AK293" s="65">
        <v>0</v>
      </c>
      <c r="AL293" s="65">
        <v>0</v>
      </c>
      <c r="AM293" s="65">
        <v>0</v>
      </c>
      <c r="AN293" s="65">
        <v>0</v>
      </c>
      <c r="AO293" s="65">
        <v>0</v>
      </c>
      <c r="AP293" s="65">
        <v>0</v>
      </c>
      <c r="AQ293" s="65">
        <v>0</v>
      </c>
      <c r="AR293" s="65">
        <v>0</v>
      </c>
      <c r="AS293" s="61">
        <f>13392.86+6169.06</f>
        <v>19561.920000000002</v>
      </c>
      <c r="AT293" s="65">
        <v>0</v>
      </c>
      <c r="AU293" s="65">
        <v>0</v>
      </c>
      <c r="AV293" s="65">
        <v>0</v>
      </c>
      <c r="AW293" s="65">
        <v>0</v>
      </c>
      <c r="AY293" s="89">
        <f>+AV293+AT293+AR293+AP293+AN293+AL293+AJ293+AH293+AF293+AD293+AB293+Z293</f>
        <v>19561.920000000002</v>
      </c>
      <c r="AZ293" s="89">
        <f>+AW293+AU293+AS293+AQ293+AO293+AM293+AK293+AI293+AG293+AE293+AC293+AA293</f>
        <v>19561.920000000002</v>
      </c>
      <c r="BA293" s="89">
        <f t="shared" si="4"/>
        <v>0</v>
      </c>
      <c r="BB293" s="89">
        <f>+AY293-T293</f>
        <v>0</v>
      </c>
    </row>
    <row r="294" spans="1:54" s="55" customFormat="1" ht="72" x14ac:dyDescent="0.3">
      <c r="A294" s="3" t="s">
        <v>33</v>
      </c>
      <c r="B294" s="3" t="s">
        <v>554</v>
      </c>
      <c r="C294" s="3" t="s">
        <v>451</v>
      </c>
      <c r="D294" s="3" t="s">
        <v>450</v>
      </c>
      <c r="E294" s="3" t="s">
        <v>460</v>
      </c>
      <c r="F294" s="18">
        <v>0.8</v>
      </c>
      <c r="G294" s="3" t="s">
        <v>330</v>
      </c>
      <c r="H294" s="3" t="s">
        <v>165</v>
      </c>
      <c r="I294" s="3" t="s">
        <v>561</v>
      </c>
      <c r="J294" s="6" t="s">
        <v>670</v>
      </c>
      <c r="K294" s="54" t="s">
        <v>62</v>
      </c>
      <c r="L294" s="53" t="s">
        <v>88</v>
      </c>
      <c r="M294" s="54" t="s">
        <v>89</v>
      </c>
      <c r="N294" s="54" t="s">
        <v>90</v>
      </c>
      <c r="O294" s="54" t="s">
        <v>62</v>
      </c>
      <c r="P294" s="54" t="s">
        <v>346</v>
      </c>
      <c r="Q294" s="7" t="s">
        <v>157</v>
      </c>
      <c r="R294" s="26"/>
      <c r="S294" s="24">
        <v>530404</v>
      </c>
      <c r="T294" s="61">
        <v>105880</v>
      </c>
      <c r="U294" s="65">
        <v>0</v>
      </c>
      <c r="V294" s="65">
        <v>0</v>
      </c>
      <c r="W294" s="65">
        <v>0</v>
      </c>
      <c r="X294" s="65">
        <v>0</v>
      </c>
      <c r="Y294" s="65">
        <v>0</v>
      </c>
      <c r="Z294" s="61">
        <f>21176+84704</f>
        <v>105880</v>
      </c>
      <c r="AA294" s="65">
        <v>0</v>
      </c>
      <c r="AB294" s="65">
        <v>0</v>
      </c>
      <c r="AC294" s="65">
        <v>0</v>
      </c>
      <c r="AD294" s="65">
        <v>0</v>
      </c>
      <c r="AE294" s="65">
        <v>26470</v>
      </c>
      <c r="AF294" s="65">
        <v>0</v>
      </c>
      <c r="AG294" s="65">
        <v>0</v>
      </c>
      <c r="AH294" s="65">
        <v>0</v>
      </c>
      <c r="AI294" s="65">
        <v>0</v>
      </c>
      <c r="AJ294" s="65">
        <v>0</v>
      </c>
      <c r="AK294" s="65">
        <v>26470</v>
      </c>
      <c r="AL294" s="65">
        <v>0</v>
      </c>
      <c r="AM294" s="65">
        <v>0</v>
      </c>
      <c r="AN294" s="65">
        <v>0</v>
      </c>
      <c r="AO294" s="65">
        <v>0</v>
      </c>
      <c r="AP294" s="65">
        <v>0</v>
      </c>
      <c r="AQ294" s="65">
        <v>26470</v>
      </c>
      <c r="AR294" s="65">
        <v>0</v>
      </c>
      <c r="AS294" s="65">
        <v>0</v>
      </c>
      <c r="AT294" s="65">
        <v>0</v>
      </c>
      <c r="AU294" s="65">
        <v>0</v>
      </c>
      <c r="AV294" s="65">
        <v>0</v>
      </c>
      <c r="AW294" s="65">
        <v>26470</v>
      </c>
      <c r="AY294" s="89">
        <f>+AV294+AT294+AR294+AP294+AN294+AL294+AJ294+AH294+AF294+AD294+AB294+Z294</f>
        <v>105880</v>
      </c>
      <c r="AZ294" s="89">
        <f>+AW294+AU294+AS294+AQ294+AO294+AM294+AK294+AI294+AG294+AE294+AC294+AA294</f>
        <v>105880</v>
      </c>
      <c r="BA294" s="89">
        <f t="shared" si="4"/>
        <v>0</v>
      </c>
      <c r="BB294" s="89">
        <f>+AY294-T294</f>
        <v>0</v>
      </c>
    </row>
    <row r="295" spans="1:54" s="55" customFormat="1" ht="72" x14ac:dyDescent="0.3">
      <c r="A295" s="3" t="s">
        <v>33</v>
      </c>
      <c r="B295" s="3" t="s">
        <v>554</v>
      </c>
      <c r="C295" s="3" t="s">
        <v>451</v>
      </c>
      <c r="D295" s="3" t="s">
        <v>450</v>
      </c>
      <c r="E295" s="3" t="s">
        <v>460</v>
      </c>
      <c r="F295" s="18">
        <v>0.8</v>
      </c>
      <c r="G295" s="3" t="s">
        <v>330</v>
      </c>
      <c r="H295" s="3" t="s">
        <v>165</v>
      </c>
      <c r="I295" s="3" t="s">
        <v>561</v>
      </c>
      <c r="J295" s="6" t="s">
        <v>671</v>
      </c>
      <c r="K295" s="54" t="s">
        <v>62</v>
      </c>
      <c r="L295" s="53" t="s">
        <v>88</v>
      </c>
      <c r="M295" s="54" t="s">
        <v>89</v>
      </c>
      <c r="N295" s="54" t="s">
        <v>90</v>
      </c>
      <c r="O295" s="54" t="s">
        <v>62</v>
      </c>
      <c r="P295" s="54" t="s">
        <v>346</v>
      </c>
      <c r="Q295" s="7" t="s">
        <v>157</v>
      </c>
      <c r="R295" s="26"/>
      <c r="S295" s="24">
        <v>530813</v>
      </c>
      <c r="T295" s="61">
        <v>40178.57</v>
      </c>
      <c r="U295" s="65">
        <v>0</v>
      </c>
      <c r="V295" s="65">
        <v>0</v>
      </c>
      <c r="W295" s="65">
        <v>0</v>
      </c>
      <c r="X295" s="65">
        <v>0</v>
      </c>
      <c r="Y295" s="65">
        <v>0</v>
      </c>
      <c r="Z295" s="61">
        <f>8035.71+32142.86</f>
        <v>40178.57</v>
      </c>
      <c r="AA295" s="65">
        <v>0</v>
      </c>
      <c r="AB295" s="65">
        <v>0</v>
      </c>
      <c r="AC295" s="65">
        <v>0</v>
      </c>
      <c r="AD295" s="65">
        <v>0</v>
      </c>
      <c r="AE295" s="65">
        <v>10044.64</v>
      </c>
      <c r="AF295" s="65">
        <v>0</v>
      </c>
      <c r="AG295" s="65">
        <v>0</v>
      </c>
      <c r="AH295" s="65">
        <v>0</v>
      </c>
      <c r="AI295" s="65">
        <v>0</v>
      </c>
      <c r="AJ295" s="65">
        <v>0</v>
      </c>
      <c r="AK295" s="65">
        <v>10044.64</v>
      </c>
      <c r="AL295" s="65">
        <v>0</v>
      </c>
      <c r="AM295" s="65">
        <v>0</v>
      </c>
      <c r="AN295" s="65">
        <v>0</v>
      </c>
      <c r="AO295" s="65">
        <v>0</v>
      </c>
      <c r="AP295" s="65">
        <v>0</v>
      </c>
      <c r="AQ295" s="65">
        <v>10044.64</v>
      </c>
      <c r="AR295" s="65">
        <v>0</v>
      </c>
      <c r="AS295" s="65">
        <v>0</v>
      </c>
      <c r="AT295" s="65">
        <v>0</v>
      </c>
      <c r="AU295" s="65">
        <v>0</v>
      </c>
      <c r="AV295" s="65">
        <v>0</v>
      </c>
      <c r="AW295" s="65">
        <v>10044.65</v>
      </c>
      <c r="AY295" s="89">
        <f>+AV295+AT295+AR295+AP295+AN295+AL295+AJ295+AH295+AF295+AD295+AB295+Z295</f>
        <v>40178.57</v>
      </c>
      <c r="AZ295" s="89">
        <f>+AW295+AU295+AS295+AQ295+AO295+AM295+AK295+AI295+AG295+AE295+AC295+AA295</f>
        <v>40178.57</v>
      </c>
      <c r="BA295" s="89">
        <f t="shared" si="4"/>
        <v>0</v>
      </c>
      <c r="BB295" s="89">
        <f>+AY295-T295</f>
        <v>0</v>
      </c>
    </row>
    <row r="296" spans="1:54" s="55" customFormat="1" ht="72" x14ac:dyDescent="0.3">
      <c r="A296" s="3" t="s">
        <v>33</v>
      </c>
      <c r="B296" s="3" t="s">
        <v>554</v>
      </c>
      <c r="C296" s="3" t="s">
        <v>449</v>
      </c>
      <c r="D296" s="3" t="s">
        <v>450</v>
      </c>
      <c r="E296" s="3" t="s">
        <v>448</v>
      </c>
      <c r="F296" s="18">
        <v>1</v>
      </c>
      <c r="G296" s="3" t="s">
        <v>330</v>
      </c>
      <c r="H296" s="3" t="s">
        <v>34</v>
      </c>
      <c r="I296" s="3" t="s">
        <v>561</v>
      </c>
      <c r="J296" s="6" t="s">
        <v>368</v>
      </c>
      <c r="K296" s="22" t="s">
        <v>62</v>
      </c>
      <c r="L296" s="53" t="s">
        <v>88</v>
      </c>
      <c r="M296" s="54" t="s">
        <v>89</v>
      </c>
      <c r="N296" s="54" t="s">
        <v>86</v>
      </c>
      <c r="O296" s="54" t="s">
        <v>146</v>
      </c>
      <c r="P296" s="54" t="s">
        <v>730</v>
      </c>
      <c r="Q296" s="7" t="s">
        <v>157</v>
      </c>
      <c r="R296" s="26"/>
      <c r="S296" s="24">
        <v>530404</v>
      </c>
      <c r="T296" s="61">
        <v>57999</v>
      </c>
      <c r="U296" s="65">
        <v>0</v>
      </c>
      <c r="V296" s="65">
        <v>0</v>
      </c>
      <c r="W296" s="65">
        <v>0</v>
      </c>
      <c r="X296" s="65">
        <v>0</v>
      </c>
      <c r="Y296" s="65">
        <v>0</v>
      </c>
      <c r="Z296" s="61">
        <v>57999</v>
      </c>
      <c r="AA296" s="65">
        <v>0</v>
      </c>
      <c r="AB296" s="65">
        <v>0</v>
      </c>
      <c r="AC296" s="65">
        <v>0</v>
      </c>
      <c r="AD296" s="65">
        <v>0</v>
      </c>
      <c r="AE296" s="61">
        <v>57999</v>
      </c>
      <c r="AF296" s="65">
        <v>0</v>
      </c>
      <c r="AG296" s="65">
        <v>0</v>
      </c>
      <c r="AH296" s="65">
        <v>0</v>
      </c>
      <c r="AI296" s="65">
        <v>0</v>
      </c>
      <c r="AJ296" s="65">
        <v>0</v>
      </c>
      <c r="AK296" s="65">
        <v>0</v>
      </c>
      <c r="AL296" s="65">
        <v>0</v>
      </c>
      <c r="AM296" s="65">
        <v>0</v>
      </c>
      <c r="AN296" s="65">
        <v>0</v>
      </c>
      <c r="AO296" s="65">
        <v>0</v>
      </c>
      <c r="AP296" s="65">
        <v>0</v>
      </c>
      <c r="AQ296" s="65">
        <v>0</v>
      </c>
      <c r="AR296" s="65">
        <v>0</v>
      </c>
      <c r="AS296" s="65">
        <v>0</v>
      </c>
      <c r="AT296" s="65">
        <v>0</v>
      </c>
      <c r="AU296" s="65">
        <v>0</v>
      </c>
      <c r="AV296" s="65">
        <v>0</v>
      </c>
      <c r="AW296" s="65">
        <v>0</v>
      </c>
      <c r="AY296" s="89">
        <f>+AV296+AT296+AR296+AP296+AN296+AL296+AJ296+AH296+AF296+AD296+AB296+Z296</f>
        <v>57999</v>
      </c>
      <c r="AZ296" s="89">
        <f>+AW296+AU296+AS296+AQ296+AO296+AM296+AK296+AI296+AG296+AE296+AC296+AA296</f>
        <v>57999</v>
      </c>
      <c r="BA296" s="89">
        <f t="shared" si="4"/>
        <v>0</v>
      </c>
      <c r="BB296" s="89">
        <f>+AY296-T296</f>
        <v>0</v>
      </c>
    </row>
    <row r="297" spans="1:54" s="55" customFormat="1" ht="72" x14ac:dyDescent="0.3">
      <c r="A297" s="3" t="s">
        <v>33</v>
      </c>
      <c r="B297" s="3" t="s">
        <v>554</v>
      </c>
      <c r="C297" s="3" t="s">
        <v>449</v>
      </c>
      <c r="D297" s="3" t="s">
        <v>450</v>
      </c>
      <c r="E297" s="3" t="s">
        <v>448</v>
      </c>
      <c r="F297" s="18">
        <v>1</v>
      </c>
      <c r="G297" s="3" t="s">
        <v>330</v>
      </c>
      <c r="H297" s="3" t="s">
        <v>34</v>
      </c>
      <c r="I297" s="3" t="s">
        <v>561</v>
      </c>
      <c r="J297" s="6" t="s">
        <v>368</v>
      </c>
      <c r="K297" s="22" t="s">
        <v>62</v>
      </c>
      <c r="L297" s="53" t="s">
        <v>88</v>
      </c>
      <c r="M297" s="54" t="s">
        <v>89</v>
      </c>
      <c r="N297" s="54" t="s">
        <v>86</v>
      </c>
      <c r="O297" s="54" t="s">
        <v>146</v>
      </c>
      <c r="P297" s="54" t="s">
        <v>730</v>
      </c>
      <c r="Q297" s="7" t="s">
        <v>157</v>
      </c>
      <c r="R297" s="26"/>
      <c r="S297" s="24">
        <v>530813</v>
      </c>
      <c r="T297" s="61">
        <v>0</v>
      </c>
      <c r="U297" s="65">
        <v>0</v>
      </c>
      <c r="V297" s="65">
        <v>0</v>
      </c>
      <c r="W297" s="65">
        <v>0</v>
      </c>
      <c r="X297" s="65">
        <v>0</v>
      </c>
      <c r="Y297" s="65">
        <v>0</v>
      </c>
      <c r="Z297" s="65">
        <v>0</v>
      </c>
      <c r="AA297" s="65">
        <v>0</v>
      </c>
      <c r="AB297" s="65">
        <v>0</v>
      </c>
      <c r="AC297" s="65">
        <v>0</v>
      </c>
      <c r="AD297" s="65">
        <v>0</v>
      </c>
      <c r="AE297" s="65">
        <v>0</v>
      </c>
      <c r="AF297" s="65">
        <v>0</v>
      </c>
      <c r="AG297" s="65">
        <v>0</v>
      </c>
      <c r="AH297" s="65">
        <v>0</v>
      </c>
      <c r="AI297" s="65">
        <v>0</v>
      </c>
      <c r="AJ297" s="65">
        <v>0</v>
      </c>
      <c r="AK297" s="65">
        <v>0</v>
      </c>
      <c r="AL297" s="65">
        <v>0</v>
      </c>
      <c r="AM297" s="65">
        <v>0</v>
      </c>
      <c r="AN297" s="65">
        <v>0</v>
      </c>
      <c r="AO297" s="65">
        <v>0</v>
      </c>
      <c r="AP297" s="65">
        <v>0</v>
      </c>
      <c r="AQ297" s="65">
        <v>0</v>
      </c>
      <c r="AR297" s="65">
        <v>0</v>
      </c>
      <c r="AS297" s="65">
        <v>0</v>
      </c>
      <c r="AT297" s="65">
        <v>0</v>
      </c>
      <c r="AU297" s="65">
        <v>0</v>
      </c>
      <c r="AV297" s="65">
        <v>0</v>
      </c>
      <c r="AW297" s="65">
        <v>0</v>
      </c>
      <c r="AY297" s="89">
        <f>+AV297+AT297+AR297+AP297+AN297+AL297+AJ297+AH297+AF297+AD297+AB297+Z297</f>
        <v>0</v>
      </c>
      <c r="AZ297" s="89">
        <f>+AW297+AU297+AS297+AQ297+AO297+AM297+AK297+AI297+AG297+AE297+AC297+AA297</f>
        <v>0</v>
      </c>
      <c r="BA297" s="89">
        <f t="shared" si="4"/>
        <v>0</v>
      </c>
      <c r="BB297" s="89">
        <f>+AY297-T297</f>
        <v>0</v>
      </c>
    </row>
    <row r="298" spans="1:54" s="55" customFormat="1" ht="72" x14ac:dyDescent="0.3">
      <c r="A298" s="3" t="s">
        <v>33</v>
      </c>
      <c r="B298" s="3" t="s">
        <v>554</v>
      </c>
      <c r="C298" s="3" t="s">
        <v>449</v>
      </c>
      <c r="D298" s="3" t="s">
        <v>450</v>
      </c>
      <c r="E298" s="3" t="s">
        <v>448</v>
      </c>
      <c r="F298" s="18">
        <v>1</v>
      </c>
      <c r="G298" s="3" t="s">
        <v>330</v>
      </c>
      <c r="H298" s="3" t="s">
        <v>34</v>
      </c>
      <c r="I298" s="3" t="s">
        <v>561</v>
      </c>
      <c r="J298" s="6" t="s">
        <v>374</v>
      </c>
      <c r="K298" s="22" t="s">
        <v>62</v>
      </c>
      <c r="L298" s="53" t="s">
        <v>88</v>
      </c>
      <c r="M298" s="54" t="s">
        <v>89</v>
      </c>
      <c r="N298" s="54" t="s">
        <v>86</v>
      </c>
      <c r="O298" s="54" t="s">
        <v>146</v>
      </c>
      <c r="P298" s="54" t="s">
        <v>334</v>
      </c>
      <c r="Q298" s="7" t="s">
        <v>157</v>
      </c>
      <c r="R298" s="26"/>
      <c r="S298" s="24">
        <v>530504</v>
      </c>
      <c r="T298" s="61">
        <v>6338.48</v>
      </c>
      <c r="U298" s="65">
        <v>7923.1</v>
      </c>
      <c r="V298" s="65">
        <v>0</v>
      </c>
      <c r="W298" s="65">
        <v>0</v>
      </c>
      <c r="X298" s="65">
        <v>0</v>
      </c>
      <c r="Y298" s="65">
        <v>0</v>
      </c>
      <c r="Z298" s="61">
        <v>6338.48</v>
      </c>
      <c r="AA298" s="65">
        <v>528.21</v>
      </c>
      <c r="AB298" s="65">
        <v>0</v>
      </c>
      <c r="AC298" s="65">
        <v>528.21</v>
      </c>
      <c r="AD298" s="65">
        <v>0</v>
      </c>
      <c r="AE298" s="65">
        <v>528.21</v>
      </c>
      <c r="AF298" s="65">
        <v>0</v>
      </c>
      <c r="AG298" s="65">
        <v>528.21</v>
      </c>
      <c r="AH298" s="65">
        <v>0</v>
      </c>
      <c r="AI298" s="65">
        <v>528.21</v>
      </c>
      <c r="AJ298" s="65">
        <v>0</v>
      </c>
      <c r="AK298" s="65">
        <v>528.21</v>
      </c>
      <c r="AL298" s="65">
        <v>0</v>
      </c>
      <c r="AM298" s="65">
        <v>528.21</v>
      </c>
      <c r="AN298" s="65">
        <v>0</v>
      </c>
      <c r="AO298" s="65">
        <v>528.21</v>
      </c>
      <c r="AP298" s="65">
        <v>0</v>
      </c>
      <c r="AQ298" s="65">
        <v>528.20000000000005</v>
      </c>
      <c r="AR298" s="65">
        <v>0</v>
      </c>
      <c r="AS298" s="65">
        <v>528.20000000000005</v>
      </c>
      <c r="AT298" s="65">
        <v>0</v>
      </c>
      <c r="AU298" s="65">
        <v>528.20000000000005</v>
      </c>
      <c r="AV298" s="65">
        <v>0</v>
      </c>
      <c r="AW298" s="65">
        <v>528.20000000000005</v>
      </c>
      <c r="AY298" s="89">
        <f>+AV298+AT298+AR298+AP298+AN298+AL298+AJ298+AH298+AF298+AD298+AB298+Z298</f>
        <v>6338.48</v>
      </c>
      <c r="AZ298" s="89">
        <f>+AW298+AU298+AS298+AQ298+AO298+AM298+AK298+AI298+AG298+AE298+AC298+AA298</f>
        <v>6338.4800000000005</v>
      </c>
      <c r="BA298" s="89">
        <f t="shared" si="4"/>
        <v>0</v>
      </c>
      <c r="BB298" s="103">
        <f>+AY298-T298</f>
        <v>0</v>
      </c>
    </row>
    <row r="299" spans="1:54" s="55" customFormat="1" ht="72" x14ac:dyDescent="0.3">
      <c r="A299" s="3" t="s">
        <v>33</v>
      </c>
      <c r="B299" s="3" t="s">
        <v>554</v>
      </c>
      <c r="C299" s="3" t="s">
        <v>449</v>
      </c>
      <c r="D299" s="3" t="s">
        <v>450</v>
      </c>
      <c r="E299" s="3" t="s">
        <v>448</v>
      </c>
      <c r="F299" s="18">
        <v>1</v>
      </c>
      <c r="G299" s="3" t="s">
        <v>330</v>
      </c>
      <c r="H299" s="3" t="s">
        <v>34</v>
      </c>
      <c r="I299" s="3" t="s">
        <v>561</v>
      </c>
      <c r="J299" s="6" t="s">
        <v>668</v>
      </c>
      <c r="K299" s="22" t="s">
        <v>62</v>
      </c>
      <c r="L299" s="53" t="s">
        <v>88</v>
      </c>
      <c r="M299" s="54" t="s">
        <v>89</v>
      </c>
      <c r="N299" s="54" t="s">
        <v>86</v>
      </c>
      <c r="O299" s="54" t="s">
        <v>146</v>
      </c>
      <c r="P299" s="54" t="s">
        <v>335</v>
      </c>
      <c r="Q299" s="7" t="s">
        <v>157</v>
      </c>
      <c r="R299" s="26"/>
      <c r="S299" s="24">
        <v>530701</v>
      </c>
      <c r="T299" s="61">
        <v>28307.91</v>
      </c>
      <c r="U299" s="65">
        <v>0</v>
      </c>
      <c r="V299" s="65">
        <v>0</v>
      </c>
      <c r="W299" s="65">
        <v>0</v>
      </c>
      <c r="X299" s="65">
        <v>0</v>
      </c>
      <c r="Y299" s="65">
        <v>0</v>
      </c>
      <c r="Z299" s="65">
        <v>28307.91</v>
      </c>
      <c r="AA299" s="65">
        <v>0</v>
      </c>
      <c r="AB299" s="65">
        <v>0</v>
      </c>
      <c r="AC299" s="65">
        <v>0</v>
      </c>
      <c r="AD299" s="65">
        <v>0</v>
      </c>
      <c r="AE299" s="65">
        <v>0</v>
      </c>
      <c r="AF299" s="65">
        <v>0</v>
      </c>
      <c r="AG299" s="65">
        <v>0</v>
      </c>
      <c r="AH299" s="65">
        <v>0</v>
      </c>
      <c r="AI299" s="65">
        <v>0</v>
      </c>
      <c r="AJ299" s="65">
        <v>0</v>
      </c>
      <c r="AK299" s="65">
        <v>0</v>
      </c>
      <c r="AL299" s="65">
        <v>0</v>
      </c>
      <c r="AM299" s="65">
        <v>0</v>
      </c>
      <c r="AN299" s="65">
        <v>0</v>
      </c>
      <c r="AO299" s="65">
        <v>0</v>
      </c>
      <c r="AP299" s="65">
        <v>0</v>
      </c>
      <c r="AQ299" s="65">
        <v>0</v>
      </c>
      <c r="AR299" s="65">
        <v>0</v>
      </c>
      <c r="AS299" s="65">
        <v>0</v>
      </c>
      <c r="AT299" s="65">
        <v>0</v>
      </c>
      <c r="AU299" s="65">
        <v>28307.91</v>
      </c>
      <c r="AV299" s="65">
        <v>0</v>
      </c>
      <c r="AW299" s="65">
        <v>0</v>
      </c>
      <c r="AY299" s="89">
        <f>+AV299+AT299+AR299+AP299+AN299+AL299+AJ299+AH299+AF299+AD299+AB299+Z299</f>
        <v>28307.91</v>
      </c>
      <c r="AZ299" s="89">
        <f>+AW299+AU299+AS299+AQ299+AO299+AM299+AK299+AI299+AG299+AE299+AC299+AA299</f>
        <v>28307.91</v>
      </c>
      <c r="BA299" s="89">
        <f t="shared" si="4"/>
        <v>0</v>
      </c>
      <c r="BB299" s="89">
        <f>+AY299-T299</f>
        <v>0</v>
      </c>
    </row>
    <row r="300" spans="1:54" s="55" customFormat="1" ht="72" x14ac:dyDescent="0.3">
      <c r="A300" s="3" t="s">
        <v>33</v>
      </c>
      <c r="B300" s="3" t="s">
        <v>554</v>
      </c>
      <c r="C300" s="3" t="s">
        <v>449</v>
      </c>
      <c r="D300" s="3" t="s">
        <v>450</v>
      </c>
      <c r="E300" s="3" t="s">
        <v>448</v>
      </c>
      <c r="F300" s="18">
        <v>1</v>
      </c>
      <c r="G300" s="3" t="s">
        <v>330</v>
      </c>
      <c r="H300" s="3" t="s">
        <v>34</v>
      </c>
      <c r="I300" s="3" t="s">
        <v>561</v>
      </c>
      <c r="J300" s="6" t="s">
        <v>369</v>
      </c>
      <c r="K300" s="22" t="s">
        <v>62</v>
      </c>
      <c r="L300" s="53" t="s">
        <v>88</v>
      </c>
      <c r="M300" s="54" t="s">
        <v>89</v>
      </c>
      <c r="N300" s="54" t="s">
        <v>86</v>
      </c>
      <c r="O300" s="54" t="s">
        <v>146</v>
      </c>
      <c r="P300" s="54" t="s">
        <v>337</v>
      </c>
      <c r="Q300" s="7" t="s">
        <v>157</v>
      </c>
      <c r="R300" s="26"/>
      <c r="S300" s="24">
        <v>530501</v>
      </c>
      <c r="T300" s="61">
        <v>2894.4</v>
      </c>
      <c r="U300" s="65">
        <v>0</v>
      </c>
      <c r="V300" s="65">
        <v>0</v>
      </c>
      <c r="W300" s="65">
        <v>0</v>
      </c>
      <c r="X300" s="65">
        <v>0</v>
      </c>
      <c r="Y300" s="65">
        <v>0</v>
      </c>
      <c r="Z300" s="65">
        <v>2894.4</v>
      </c>
      <c r="AA300" s="65">
        <v>241.20000000000002</v>
      </c>
      <c r="AB300" s="65">
        <v>0</v>
      </c>
      <c r="AC300" s="65">
        <v>241.20000000000002</v>
      </c>
      <c r="AD300" s="65">
        <v>0</v>
      </c>
      <c r="AE300" s="65">
        <v>241.20000000000002</v>
      </c>
      <c r="AF300" s="65">
        <v>0</v>
      </c>
      <c r="AG300" s="65">
        <v>241.20000000000002</v>
      </c>
      <c r="AH300" s="65">
        <v>0</v>
      </c>
      <c r="AI300" s="65">
        <v>241.20000000000002</v>
      </c>
      <c r="AJ300" s="65">
        <v>0</v>
      </c>
      <c r="AK300" s="65">
        <v>241.20000000000002</v>
      </c>
      <c r="AL300" s="65">
        <v>0</v>
      </c>
      <c r="AM300" s="65">
        <v>241.20000000000002</v>
      </c>
      <c r="AN300" s="65">
        <v>0</v>
      </c>
      <c r="AO300" s="65">
        <v>241.20000000000002</v>
      </c>
      <c r="AP300" s="65">
        <v>0</v>
      </c>
      <c r="AQ300" s="65">
        <v>241.20000000000002</v>
      </c>
      <c r="AR300" s="65">
        <v>0</v>
      </c>
      <c r="AS300" s="65">
        <v>241.20000000000002</v>
      </c>
      <c r="AT300" s="65">
        <v>0</v>
      </c>
      <c r="AU300" s="65">
        <v>241.20000000000002</v>
      </c>
      <c r="AV300" s="65">
        <v>0</v>
      </c>
      <c r="AW300" s="65">
        <v>241.20000000000002</v>
      </c>
      <c r="AY300" s="89">
        <f>+AV300+AT300+AR300+AP300+AN300+AL300+AJ300+AH300+AF300+AD300+AB300+Z300</f>
        <v>2894.4</v>
      </c>
      <c r="AZ300" s="89">
        <f>+AW300+AU300+AS300+AQ300+AO300+AM300+AK300+AI300+AG300+AE300+AC300+AA300</f>
        <v>2894.3999999999996</v>
      </c>
      <c r="BA300" s="89">
        <f t="shared" si="4"/>
        <v>0</v>
      </c>
      <c r="BB300" s="89">
        <f>+AY300-T300</f>
        <v>0</v>
      </c>
    </row>
    <row r="301" spans="1:54" s="55" customFormat="1" ht="72" x14ac:dyDescent="0.3">
      <c r="A301" s="3" t="s">
        <v>33</v>
      </c>
      <c r="B301" s="3" t="s">
        <v>554</v>
      </c>
      <c r="C301" s="3" t="s">
        <v>449</v>
      </c>
      <c r="D301" s="3" t="s">
        <v>450</v>
      </c>
      <c r="E301" s="3" t="s">
        <v>448</v>
      </c>
      <c r="F301" s="18">
        <v>1</v>
      </c>
      <c r="G301" s="3" t="s">
        <v>330</v>
      </c>
      <c r="H301" s="3" t="s">
        <v>34</v>
      </c>
      <c r="I301" s="3" t="s">
        <v>561</v>
      </c>
      <c r="J301" s="6" t="s">
        <v>375</v>
      </c>
      <c r="K301" s="22" t="s">
        <v>62</v>
      </c>
      <c r="L301" s="53" t="s">
        <v>88</v>
      </c>
      <c r="M301" s="54" t="s">
        <v>89</v>
      </c>
      <c r="N301" s="54" t="s">
        <v>86</v>
      </c>
      <c r="O301" s="54" t="s">
        <v>146</v>
      </c>
      <c r="P301" s="54" t="s">
        <v>338</v>
      </c>
      <c r="Q301" s="7" t="s">
        <v>157</v>
      </c>
      <c r="R301" s="26"/>
      <c r="S301" s="24">
        <v>530501</v>
      </c>
      <c r="T301" s="61">
        <v>4068</v>
      </c>
      <c r="U301" s="61">
        <v>4068</v>
      </c>
      <c r="V301" s="61">
        <v>4068</v>
      </c>
      <c r="W301" s="61">
        <v>4068</v>
      </c>
      <c r="X301" s="61">
        <v>4068</v>
      </c>
      <c r="Y301" s="65">
        <v>0</v>
      </c>
      <c r="Z301" s="65">
        <v>4068</v>
      </c>
      <c r="AA301" s="65">
        <v>339</v>
      </c>
      <c r="AB301" s="65">
        <v>0</v>
      </c>
      <c r="AC301" s="65">
        <v>339</v>
      </c>
      <c r="AD301" s="65">
        <v>0</v>
      </c>
      <c r="AE301" s="65">
        <v>339</v>
      </c>
      <c r="AF301" s="65">
        <v>0</v>
      </c>
      <c r="AG301" s="65">
        <v>339</v>
      </c>
      <c r="AH301" s="65">
        <v>0</v>
      </c>
      <c r="AI301" s="65">
        <v>339</v>
      </c>
      <c r="AJ301" s="65">
        <v>0</v>
      </c>
      <c r="AK301" s="65">
        <v>339</v>
      </c>
      <c r="AL301" s="65">
        <v>0</v>
      </c>
      <c r="AM301" s="65">
        <v>339</v>
      </c>
      <c r="AN301" s="65">
        <v>0</v>
      </c>
      <c r="AO301" s="65">
        <v>339</v>
      </c>
      <c r="AP301" s="65">
        <v>0</v>
      </c>
      <c r="AQ301" s="65">
        <v>339</v>
      </c>
      <c r="AR301" s="65">
        <v>0</v>
      </c>
      <c r="AS301" s="65">
        <v>339</v>
      </c>
      <c r="AT301" s="65">
        <v>0</v>
      </c>
      <c r="AU301" s="65">
        <v>339</v>
      </c>
      <c r="AV301" s="65">
        <v>0</v>
      </c>
      <c r="AW301" s="65">
        <v>339</v>
      </c>
      <c r="AY301" s="89">
        <f>+AV301+AT301+AR301+AP301+AN301+AL301+AJ301+AH301+AF301+AD301+AB301+Z301</f>
        <v>4068</v>
      </c>
      <c r="AZ301" s="89">
        <f>+AW301+AU301+AS301+AQ301+AO301+AM301+AK301+AI301+AG301+AE301+AC301+AA301</f>
        <v>4068</v>
      </c>
      <c r="BA301" s="89">
        <f t="shared" si="4"/>
        <v>0</v>
      </c>
      <c r="BB301" s="89">
        <f>+AY301-T301</f>
        <v>0</v>
      </c>
    </row>
    <row r="302" spans="1:54" s="21" customFormat="1" ht="72" x14ac:dyDescent="0.3">
      <c r="A302" s="3" t="s">
        <v>33</v>
      </c>
      <c r="B302" s="3" t="s">
        <v>554</v>
      </c>
      <c r="C302" s="3" t="s">
        <v>451</v>
      </c>
      <c r="D302" s="3" t="s">
        <v>450</v>
      </c>
      <c r="E302" s="3" t="s">
        <v>460</v>
      </c>
      <c r="F302" s="18">
        <v>0.8</v>
      </c>
      <c r="G302" s="3" t="s">
        <v>376</v>
      </c>
      <c r="H302" s="28" t="s">
        <v>452</v>
      </c>
      <c r="I302" s="3" t="s">
        <v>562</v>
      </c>
      <c r="J302" s="6" t="s">
        <v>549</v>
      </c>
      <c r="K302" s="22" t="s">
        <v>62</v>
      </c>
      <c r="L302" s="23" t="s">
        <v>88</v>
      </c>
      <c r="M302" s="22" t="s">
        <v>89</v>
      </c>
      <c r="N302" s="22" t="s">
        <v>90</v>
      </c>
      <c r="O302" s="22" t="s">
        <v>150</v>
      </c>
      <c r="P302" s="22" t="s">
        <v>683</v>
      </c>
      <c r="Q302" s="7" t="s">
        <v>157</v>
      </c>
      <c r="R302" s="26">
        <v>965100011</v>
      </c>
      <c r="S302" s="24">
        <v>530248</v>
      </c>
      <c r="T302" s="61">
        <v>7000</v>
      </c>
      <c r="U302" s="65">
        <v>0</v>
      </c>
      <c r="V302" s="65">
        <v>0</v>
      </c>
      <c r="W302" s="65">
        <v>0</v>
      </c>
      <c r="X302" s="65">
        <v>0</v>
      </c>
      <c r="Y302" s="65">
        <v>0</v>
      </c>
      <c r="Z302" s="65">
        <v>0</v>
      </c>
      <c r="AA302" s="65">
        <v>0</v>
      </c>
      <c r="AB302" s="65">
        <v>7000</v>
      </c>
      <c r="AC302" s="65">
        <v>0</v>
      </c>
      <c r="AD302" s="65">
        <v>0</v>
      </c>
      <c r="AE302" s="65">
        <v>0</v>
      </c>
      <c r="AF302" s="65">
        <v>0</v>
      </c>
      <c r="AG302" s="65">
        <v>0</v>
      </c>
      <c r="AH302" s="65">
        <v>0</v>
      </c>
      <c r="AI302" s="65">
        <v>0</v>
      </c>
      <c r="AJ302" s="65">
        <v>0</v>
      </c>
      <c r="AK302" s="65">
        <v>0</v>
      </c>
      <c r="AL302" s="65">
        <v>0</v>
      </c>
      <c r="AM302" s="65">
        <v>0</v>
      </c>
      <c r="AN302" s="65">
        <v>0</v>
      </c>
      <c r="AO302" s="65">
        <v>0</v>
      </c>
      <c r="AP302" s="65">
        <v>0</v>
      </c>
      <c r="AQ302" s="65">
        <v>0</v>
      </c>
      <c r="AR302" s="65">
        <v>0</v>
      </c>
      <c r="AS302" s="65">
        <v>0</v>
      </c>
      <c r="AT302" s="65">
        <v>0</v>
      </c>
      <c r="AU302" s="65">
        <v>0</v>
      </c>
      <c r="AV302" s="65">
        <v>0</v>
      </c>
      <c r="AW302" s="65">
        <v>7000</v>
      </c>
      <c r="AY302" s="89">
        <f>+AV302+AT302+AR302+AP302+AN302+AL302+AJ302+AH302+AF302+AD302+AB302+Z302</f>
        <v>7000</v>
      </c>
      <c r="AZ302" s="89">
        <f>+AW302+AU302+AS302+AQ302+AO302+AM302+AK302+AI302+AG302+AE302+AC302+AA302</f>
        <v>7000</v>
      </c>
      <c r="BA302" s="89">
        <f t="shared" si="4"/>
        <v>0</v>
      </c>
      <c r="BB302" s="89">
        <f>+AY302-T302</f>
        <v>0</v>
      </c>
    </row>
    <row r="303" spans="1:54" s="21" customFormat="1" ht="72" x14ac:dyDescent="0.3">
      <c r="A303" s="3" t="s">
        <v>33</v>
      </c>
      <c r="B303" s="3" t="s">
        <v>554</v>
      </c>
      <c r="C303" s="3" t="s">
        <v>451</v>
      </c>
      <c r="D303" s="3" t="s">
        <v>450</v>
      </c>
      <c r="E303" s="3" t="s">
        <v>460</v>
      </c>
      <c r="F303" s="18">
        <v>0.8</v>
      </c>
      <c r="G303" s="3" t="s">
        <v>376</v>
      </c>
      <c r="H303" s="28" t="s">
        <v>452</v>
      </c>
      <c r="I303" s="3" t="s">
        <v>562</v>
      </c>
      <c r="J303" s="6" t="s">
        <v>550</v>
      </c>
      <c r="K303" s="22" t="s">
        <v>62</v>
      </c>
      <c r="L303" s="23" t="s">
        <v>88</v>
      </c>
      <c r="M303" s="22" t="s">
        <v>89</v>
      </c>
      <c r="N303" s="22" t="s">
        <v>90</v>
      </c>
      <c r="O303" s="22" t="s">
        <v>150</v>
      </c>
      <c r="P303" s="22" t="s">
        <v>684</v>
      </c>
      <c r="Q303" s="7" t="s">
        <v>157</v>
      </c>
      <c r="R303" s="26">
        <v>962200561</v>
      </c>
      <c r="S303" s="24">
        <v>530205</v>
      </c>
      <c r="T303" s="61">
        <v>100000</v>
      </c>
      <c r="U303" s="65">
        <v>0</v>
      </c>
      <c r="V303" s="65">
        <v>0</v>
      </c>
      <c r="W303" s="65">
        <v>0</v>
      </c>
      <c r="X303" s="65">
        <v>0</v>
      </c>
      <c r="Y303" s="65">
        <v>0</v>
      </c>
      <c r="Z303" s="65">
        <v>0</v>
      </c>
      <c r="AA303" s="65">
        <v>0</v>
      </c>
      <c r="AB303" s="65">
        <v>0</v>
      </c>
      <c r="AC303" s="65">
        <v>0</v>
      </c>
      <c r="AD303" s="65">
        <v>100000</v>
      </c>
      <c r="AE303" s="65">
        <v>0</v>
      </c>
      <c r="AF303" s="65">
        <v>0</v>
      </c>
      <c r="AG303" s="65">
        <v>0</v>
      </c>
      <c r="AH303" s="65">
        <v>0</v>
      </c>
      <c r="AI303" s="65">
        <v>0</v>
      </c>
      <c r="AJ303" s="65">
        <v>0</v>
      </c>
      <c r="AK303" s="65">
        <v>0</v>
      </c>
      <c r="AL303" s="65">
        <v>0</v>
      </c>
      <c r="AM303" s="65">
        <v>0</v>
      </c>
      <c r="AN303" s="65">
        <v>0</v>
      </c>
      <c r="AO303" s="65">
        <v>0</v>
      </c>
      <c r="AP303" s="65">
        <v>0</v>
      </c>
      <c r="AQ303" s="65">
        <v>0</v>
      </c>
      <c r="AR303" s="65">
        <v>0</v>
      </c>
      <c r="AS303" s="65">
        <v>0</v>
      </c>
      <c r="AT303" s="65">
        <v>0</v>
      </c>
      <c r="AU303" s="65">
        <v>100000</v>
      </c>
      <c r="AV303" s="65">
        <v>0</v>
      </c>
      <c r="AW303" s="65">
        <v>0</v>
      </c>
      <c r="AY303" s="89">
        <f>+AV303+AT303+AR303+AP303+AN303+AL303+AJ303+AH303+AF303+AD303+AB303+Z303</f>
        <v>100000</v>
      </c>
      <c r="AZ303" s="89">
        <f>+AW303+AU303+AS303+AQ303+AO303+AM303+AK303+AI303+AG303+AE303+AC303+AA303</f>
        <v>100000</v>
      </c>
      <c r="BA303" s="89">
        <f t="shared" si="4"/>
        <v>0</v>
      </c>
      <c r="BB303" s="89">
        <f>+AY303-T303</f>
        <v>0</v>
      </c>
    </row>
    <row r="304" spans="1:54" s="21" customFormat="1" ht="72" x14ac:dyDescent="0.3">
      <c r="A304" s="3" t="s">
        <v>33</v>
      </c>
      <c r="B304" s="3" t="s">
        <v>554</v>
      </c>
      <c r="C304" s="3" t="s">
        <v>451</v>
      </c>
      <c r="D304" s="3" t="s">
        <v>450</v>
      </c>
      <c r="E304" s="3" t="s">
        <v>460</v>
      </c>
      <c r="F304" s="18">
        <v>0.8</v>
      </c>
      <c r="G304" s="3" t="s">
        <v>376</v>
      </c>
      <c r="H304" s="28" t="s">
        <v>452</v>
      </c>
      <c r="I304" s="3" t="s">
        <v>562</v>
      </c>
      <c r="J304" s="6" t="s">
        <v>699</v>
      </c>
      <c r="K304" s="22" t="s">
        <v>62</v>
      </c>
      <c r="L304" s="23" t="s">
        <v>88</v>
      </c>
      <c r="M304" s="22" t="s">
        <v>89</v>
      </c>
      <c r="N304" s="22" t="s">
        <v>90</v>
      </c>
      <c r="O304" s="22" t="s">
        <v>150</v>
      </c>
      <c r="P304" s="22" t="s">
        <v>693</v>
      </c>
      <c r="Q304" s="7" t="s">
        <v>157</v>
      </c>
      <c r="R304" s="26">
        <v>369900021</v>
      </c>
      <c r="S304" s="24">
        <v>530812</v>
      </c>
      <c r="T304" s="61">
        <v>60000</v>
      </c>
      <c r="U304" s="65">
        <v>0</v>
      </c>
      <c r="V304" s="65">
        <v>0</v>
      </c>
      <c r="W304" s="65">
        <v>0</v>
      </c>
      <c r="X304" s="65">
        <v>0</v>
      </c>
      <c r="Y304" s="65">
        <v>0</v>
      </c>
      <c r="Z304" s="65">
        <v>0</v>
      </c>
      <c r="AA304" s="65">
        <v>0</v>
      </c>
      <c r="AB304" s="65">
        <v>0</v>
      </c>
      <c r="AC304" s="65">
        <v>0</v>
      </c>
      <c r="AD304" s="65">
        <v>60000</v>
      </c>
      <c r="AE304" s="65">
        <v>0</v>
      </c>
      <c r="AF304" s="65">
        <v>0</v>
      </c>
      <c r="AG304" s="65">
        <v>0</v>
      </c>
      <c r="AH304" s="65">
        <v>0</v>
      </c>
      <c r="AI304" s="65">
        <v>0</v>
      </c>
      <c r="AJ304" s="65">
        <v>0</v>
      </c>
      <c r="AK304" s="65">
        <v>0</v>
      </c>
      <c r="AL304" s="65">
        <v>0</v>
      </c>
      <c r="AM304" s="65">
        <v>0</v>
      </c>
      <c r="AN304" s="65">
        <v>0</v>
      </c>
      <c r="AO304" s="65">
        <v>60000</v>
      </c>
      <c r="AP304" s="65">
        <v>0</v>
      </c>
      <c r="AQ304" s="65">
        <v>0</v>
      </c>
      <c r="AR304" s="65">
        <v>0</v>
      </c>
      <c r="AS304" s="65">
        <v>0</v>
      </c>
      <c r="AT304" s="65">
        <v>0</v>
      </c>
      <c r="AU304" s="65">
        <v>0</v>
      </c>
      <c r="AV304" s="65">
        <v>0</v>
      </c>
      <c r="AW304" s="65">
        <v>0</v>
      </c>
      <c r="AY304" s="89">
        <f>+AV304+AT304+AR304+AP304+AN304+AL304+AJ304+AH304+AF304+AD304+AB304+Z304</f>
        <v>60000</v>
      </c>
      <c r="AZ304" s="89">
        <f>+AW304+AU304+AS304+AQ304+AO304+AM304+AK304+AI304+AG304+AE304+AC304+AA304</f>
        <v>60000</v>
      </c>
      <c r="BA304" s="89">
        <f t="shared" si="4"/>
        <v>0</v>
      </c>
      <c r="BB304" s="89">
        <f>+AY304-T304</f>
        <v>0</v>
      </c>
    </row>
    <row r="305" spans="1:54" s="21" customFormat="1" ht="72" x14ac:dyDescent="0.3">
      <c r="A305" s="3" t="s">
        <v>33</v>
      </c>
      <c r="B305" s="3" t="s">
        <v>554</v>
      </c>
      <c r="C305" s="3" t="s">
        <v>451</v>
      </c>
      <c r="D305" s="3" t="s">
        <v>450</v>
      </c>
      <c r="E305" s="3" t="s">
        <v>460</v>
      </c>
      <c r="F305" s="18">
        <v>0.8</v>
      </c>
      <c r="G305" s="3" t="s">
        <v>376</v>
      </c>
      <c r="H305" s="28" t="s">
        <v>452</v>
      </c>
      <c r="I305" s="3" t="s">
        <v>562</v>
      </c>
      <c r="J305" s="6" t="s">
        <v>551</v>
      </c>
      <c r="K305" s="22" t="s">
        <v>62</v>
      </c>
      <c r="L305" s="23" t="s">
        <v>88</v>
      </c>
      <c r="M305" s="22" t="s">
        <v>89</v>
      </c>
      <c r="N305" s="22" t="s">
        <v>90</v>
      </c>
      <c r="O305" s="22" t="s">
        <v>150</v>
      </c>
      <c r="P305" s="22" t="s">
        <v>694</v>
      </c>
      <c r="Q305" s="7" t="s">
        <v>157</v>
      </c>
      <c r="R305" s="26">
        <v>881220011</v>
      </c>
      <c r="S305" s="24">
        <v>530802</v>
      </c>
      <c r="T305" s="61">
        <v>12000</v>
      </c>
      <c r="U305" s="65">
        <v>0</v>
      </c>
      <c r="V305" s="65">
        <v>0</v>
      </c>
      <c r="W305" s="65">
        <v>0</v>
      </c>
      <c r="X305" s="65">
        <v>0</v>
      </c>
      <c r="Y305" s="65">
        <v>0</v>
      </c>
      <c r="Z305" s="65">
        <v>0</v>
      </c>
      <c r="AA305" s="65">
        <v>0</v>
      </c>
      <c r="AB305" s="65">
        <v>0</v>
      </c>
      <c r="AC305" s="65">
        <v>0</v>
      </c>
      <c r="AD305" s="65">
        <v>12000</v>
      </c>
      <c r="AE305" s="65">
        <v>0</v>
      </c>
      <c r="AF305" s="65">
        <v>0</v>
      </c>
      <c r="AG305" s="65">
        <v>0</v>
      </c>
      <c r="AH305" s="65">
        <v>0</v>
      </c>
      <c r="AI305" s="65">
        <v>0</v>
      </c>
      <c r="AJ305" s="65">
        <v>0</v>
      </c>
      <c r="AK305" s="65">
        <v>0</v>
      </c>
      <c r="AL305" s="65">
        <v>0</v>
      </c>
      <c r="AM305" s="65">
        <v>0</v>
      </c>
      <c r="AN305" s="65">
        <v>0</v>
      </c>
      <c r="AO305" s="65">
        <v>0</v>
      </c>
      <c r="AP305" s="65">
        <v>0</v>
      </c>
      <c r="AQ305" s="65">
        <v>12000</v>
      </c>
      <c r="AR305" s="65">
        <v>0</v>
      </c>
      <c r="AS305" s="65">
        <v>0</v>
      </c>
      <c r="AT305" s="65">
        <v>0</v>
      </c>
      <c r="AU305" s="65">
        <v>0</v>
      </c>
      <c r="AV305" s="65">
        <v>0</v>
      </c>
      <c r="AW305" s="65">
        <v>0</v>
      </c>
      <c r="AY305" s="89">
        <f>+AV305+AT305+AR305+AP305+AN305+AL305+AJ305+AH305+AF305+AD305+AB305+Z305</f>
        <v>12000</v>
      </c>
      <c r="AZ305" s="89">
        <f>+AW305+AU305+AS305+AQ305+AO305+AM305+AK305+AI305+AG305+AE305+AC305+AA305</f>
        <v>12000</v>
      </c>
      <c r="BA305" s="89">
        <f t="shared" si="4"/>
        <v>0</v>
      </c>
      <c r="BB305" s="89">
        <f>+AY305-T305</f>
        <v>0</v>
      </c>
    </row>
    <row r="306" spans="1:54" s="21" customFormat="1" ht="72" x14ac:dyDescent="0.3">
      <c r="A306" s="3" t="s">
        <v>33</v>
      </c>
      <c r="B306" s="3" t="s">
        <v>554</v>
      </c>
      <c r="C306" s="3" t="s">
        <v>451</v>
      </c>
      <c r="D306" s="3" t="s">
        <v>450</v>
      </c>
      <c r="E306" s="3" t="s">
        <v>460</v>
      </c>
      <c r="F306" s="18">
        <v>0.8</v>
      </c>
      <c r="G306" s="3" t="s">
        <v>376</v>
      </c>
      <c r="H306" s="28" t="s">
        <v>452</v>
      </c>
      <c r="I306" s="3" t="s">
        <v>562</v>
      </c>
      <c r="J306" s="6" t="s">
        <v>382</v>
      </c>
      <c r="K306" s="22" t="s">
        <v>62</v>
      </c>
      <c r="L306" s="23" t="s">
        <v>88</v>
      </c>
      <c r="M306" s="22" t="s">
        <v>89</v>
      </c>
      <c r="N306" s="22" t="s">
        <v>90</v>
      </c>
      <c r="O306" s="22" t="s">
        <v>150</v>
      </c>
      <c r="P306" s="22" t="s">
        <v>695</v>
      </c>
      <c r="Q306" s="7" t="s">
        <v>157</v>
      </c>
      <c r="R306" s="26">
        <v>872900211</v>
      </c>
      <c r="S306" s="24">
        <v>530404</v>
      </c>
      <c r="T306" s="61">
        <v>6000</v>
      </c>
      <c r="U306" s="65">
        <v>0</v>
      </c>
      <c r="V306" s="65">
        <v>0</v>
      </c>
      <c r="W306" s="65">
        <v>0</v>
      </c>
      <c r="X306" s="65">
        <v>0</v>
      </c>
      <c r="Y306" s="65">
        <v>0</v>
      </c>
      <c r="Z306" s="65">
        <v>0</v>
      </c>
      <c r="AA306" s="65">
        <v>0</v>
      </c>
      <c r="AB306" s="65">
        <v>0</v>
      </c>
      <c r="AC306" s="65">
        <v>0</v>
      </c>
      <c r="AD306" s="65">
        <v>0</v>
      </c>
      <c r="AE306" s="65">
        <v>0</v>
      </c>
      <c r="AF306" s="65">
        <v>0</v>
      </c>
      <c r="AG306" s="65">
        <v>0</v>
      </c>
      <c r="AH306" s="65">
        <v>0</v>
      </c>
      <c r="AI306" s="65">
        <v>0</v>
      </c>
      <c r="AJ306" s="65">
        <v>6000</v>
      </c>
      <c r="AK306" s="65">
        <v>0</v>
      </c>
      <c r="AL306" s="65">
        <v>0</v>
      </c>
      <c r="AM306" s="65">
        <v>0</v>
      </c>
      <c r="AN306" s="65">
        <v>0</v>
      </c>
      <c r="AO306" s="65">
        <v>6000</v>
      </c>
      <c r="AP306" s="65">
        <v>0</v>
      </c>
      <c r="AQ306" s="65">
        <v>0</v>
      </c>
      <c r="AR306" s="65">
        <v>0</v>
      </c>
      <c r="AS306" s="65">
        <v>0</v>
      </c>
      <c r="AT306" s="65">
        <v>0</v>
      </c>
      <c r="AU306" s="65">
        <v>0</v>
      </c>
      <c r="AV306" s="65">
        <v>0</v>
      </c>
      <c r="AW306" s="65">
        <v>0</v>
      </c>
      <c r="AY306" s="89">
        <f>+AV306+AT306+AR306+AP306+AN306+AL306+AJ306+AH306+AF306+AD306+AB306+Z306</f>
        <v>6000</v>
      </c>
      <c r="AZ306" s="89">
        <f>+AW306+AU306+AS306+AQ306+AO306+AM306+AK306+AI306+AG306+AE306+AC306+AA306</f>
        <v>6000</v>
      </c>
      <c r="BA306" s="89">
        <f t="shared" si="4"/>
        <v>0</v>
      </c>
      <c r="BB306" s="89">
        <f>+AY306-T306</f>
        <v>0</v>
      </c>
    </row>
    <row r="307" spans="1:54" s="21" customFormat="1" ht="72" x14ac:dyDescent="0.3">
      <c r="A307" s="3" t="s">
        <v>33</v>
      </c>
      <c r="B307" s="3" t="s">
        <v>554</v>
      </c>
      <c r="C307" s="3" t="s">
        <v>451</v>
      </c>
      <c r="D307" s="3" t="s">
        <v>450</v>
      </c>
      <c r="E307" s="3" t="s">
        <v>460</v>
      </c>
      <c r="F307" s="18">
        <v>0.8</v>
      </c>
      <c r="G307" s="3" t="s">
        <v>376</v>
      </c>
      <c r="H307" s="28" t="s">
        <v>452</v>
      </c>
      <c r="I307" s="3" t="s">
        <v>562</v>
      </c>
      <c r="J307" s="6" t="s">
        <v>552</v>
      </c>
      <c r="K307" s="22" t="s">
        <v>62</v>
      </c>
      <c r="L307" s="23" t="s">
        <v>88</v>
      </c>
      <c r="M307" s="22" t="s">
        <v>89</v>
      </c>
      <c r="N307" s="22" t="s">
        <v>90</v>
      </c>
      <c r="O307" s="22" t="s">
        <v>150</v>
      </c>
      <c r="P307" s="22" t="s">
        <v>696</v>
      </c>
      <c r="Q307" s="7" t="s">
        <v>157</v>
      </c>
      <c r="R307" s="26">
        <v>383600011</v>
      </c>
      <c r="S307" s="24">
        <v>530813</v>
      </c>
      <c r="T307" s="61">
        <v>10000</v>
      </c>
      <c r="U307" s="65">
        <v>0</v>
      </c>
      <c r="V307" s="65">
        <v>0</v>
      </c>
      <c r="W307" s="65">
        <v>0</v>
      </c>
      <c r="X307" s="65">
        <v>0</v>
      </c>
      <c r="Y307" s="65">
        <v>0</v>
      </c>
      <c r="Z307" s="65">
        <v>0</v>
      </c>
      <c r="AA307" s="65">
        <v>0</v>
      </c>
      <c r="AB307" s="65">
        <v>0</v>
      </c>
      <c r="AC307" s="65">
        <v>0</v>
      </c>
      <c r="AD307" s="65">
        <v>0</v>
      </c>
      <c r="AE307" s="65">
        <v>0</v>
      </c>
      <c r="AF307" s="65">
        <v>10000</v>
      </c>
      <c r="AG307" s="65">
        <v>0</v>
      </c>
      <c r="AH307" s="65">
        <v>0</v>
      </c>
      <c r="AI307" s="65">
        <v>0</v>
      </c>
      <c r="AJ307" s="65">
        <v>0</v>
      </c>
      <c r="AK307" s="65">
        <v>10000</v>
      </c>
      <c r="AL307" s="65">
        <v>0</v>
      </c>
      <c r="AM307" s="65">
        <v>0</v>
      </c>
      <c r="AN307" s="65">
        <v>0</v>
      </c>
      <c r="AO307" s="65">
        <v>0</v>
      </c>
      <c r="AP307" s="65">
        <v>0</v>
      </c>
      <c r="AQ307" s="65">
        <v>0</v>
      </c>
      <c r="AR307" s="65">
        <v>0</v>
      </c>
      <c r="AS307" s="65">
        <v>0</v>
      </c>
      <c r="AT307" s="65">
        <v>0</v>
      </c>
      <c r="AU307" s="65">
        <v>0</v>
      </c>
      <c r="AV307" s="65">
        <v>0</v>
      </c>
      <c r="AW307" s="65">
        <v>0</v>
      </c>
      <c r="AY307" s="89">
        <f>+AV307+AT307+AR307+AP307+AN307+AL307+AJ307+AH307+AF307+AD307+AB307+Z307</f>
        <v>10000</v>
      </c>
      <c r="AZ307" s="89">
        <f>+AW307+AU307+AS307+AQ307+AO307+AM307+AK307+AI307+AG307+AE307+AC307+AA307</f>
        <v>10000</v>
      </c>
      <c r="BA307" s="89">
        <f t="shared" si="4"/>
        <v>0</v>
      </c>
      <c r="BB307" s="89">
        <f>+AY307-T307</f>
        <v>0</v>
      </c>
    </row>
    <row r="309" spans="1:54" x14ac:dyDescent="0.35">
      <c r="T309" s="80"/>
    </row>
    <row r="310" spans="1:54" x14ac:dyDescent="0.35">
      <c r="P310" s="86"/>
    </row>
    <row r="311" spans="1:54" x14ac:dyDescent="0.35">
      <c r="P311" s="40"/>
    </row>
  </sheetData>
  <mergeCells count="13">
    <mergeCell ref="BA2:BB2"/>
    <mergeCell ref="AV2:AW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2"/>
  <sheetViews>
    <sheetView topLeftCell="A31" workbookViewId="0">
      <selection activeCell="C32" sqref="C32"/>
    </sheetView>
  </sheetViews>
  <sheetFormatPr baseColWidth="10" defaultRowHeight="14.5" x14ac:dyDescent="0.35"/>
  <cols>
    <col min="1" max="1" width="61.54296875" bestFit="1" customWidth="1"/>
    <col min="2" max="2" width="10.453125" bestFit="1" customWidth="1"/>
    <col min="3" max="3" width="25.6328125" bestFit="1" customWidth="1"/>
    <col min="4" max="4" width="29.54296875" bestFit="1" customWidth="1"/>
    <col min="5" max="5" width="31.453125" bestFit="1" customWidth="1"/>
    <col min="6" max="6" width="30.1796875" bestFit="1" customWidth="1"/>
    <col min="7" max="7" width="28.54296875" bestFit="1" customWidth="1"/>
    <col min="8" max="8" width="29.08984375" bestFit="1" customWidth="1"/>
    <col min="9" max="9" width="28.90625" bestFit="1" customWidth="1"/>
    <col min="10" max="10" width="28.453125" bestFit="1" customWidth="1"/>
    <col min="11" max="11" width="30.90625" bestFit="1" customWidth="1"/>
    <col min="12" max="12" width="34.36328125" bestFit="1" customWidth="1"/>
    <col min="13" max="13" width="31.81640625" bestFit="1" customWidth="1"/>
    <col min="14" max="14" width="34.1796875" bestFit="1" customWidth="1"/>
    <col min="15" max="15" width="33.26953125" bestFit="1" customWidth="1"/>
  </cols>
  <sheetData>
    <row r="3" spans="1:15" x14ac:dyDescent="0.35">
      <c r="A3" s="37" t="s">
        <v>7</v>
      </c>
      <c r="B3" s="37" t="s">
        <v>11</v>
      </c>
      <c r="C3" s="31" t="s">
        <v>386</v>
      </c>
      <c r="D3" s="31" t="s">
        <v>804</v>
      </c>
      <c r="E3" s="31" t="s">
        <v>805</v>
      </c>
      <c r="F3" s="31" t="s">
        <v>806</v>
      </c>
      <c r="G3" s="31" t="s">
        <v>807</v>
      </c>
      <c r="H3" s="31" t="s">
        <v>808</v>
      </c>
      <c r="I3" s="31" t="s">
        <v>809</v>
      </c>
      <c r="J3" s="31" t="s">
        <v>810</v>
      </c>
      <c r="K3" s="31" t="s">
        <v>811</v>
      </c>
      <c r="L3" s="31" t="s">
        <v>812</v>
      </c>
      <c r="M3" s="31" t="s">
        <v>813</v>
      </c>
      <c r="N3" s="31" t="s">
        <v>814</v>
      </c>
      <c r="O3" s="31" t="s">
        <v>815</v>
      </c>
    </row>
    <row r="4" spans="1:15" x14ac:dyDescent="0.35">
      <c r="A4" s="31" t="s">
        <v>326</v>
      </c>
      <c r="B4" s="31">
        <v>510105</v>
      </c>
      <c r="C4" s="39">
        <v>15218987.199999999</v>
      </c>
      <c r="D4" s="39">
        <v>1268248.8700000001</v>
      </c>
      <c r="E4" s="39">
        <v>1268248.8700000001</v>
      </c>
      <c r="F4" s="39">
        <v>1268248.8700000001</v>
      </c>
      <c r="G4" s="39">
        <v>1268248.8700000001</v>
      </c>
      <c r="H4" s="39">
        <v>1268248.97</v>
      </c>
      <c r="I4" s="39">
        <v>1268248.97</v>
      </c>
      <c r="J4" s="39">
        <v>1268248.97</v>
      </c>
      <c r="K4" s="39">
        <v>1268248.97</v>
      </c>
      <c r="L4" s="39">
        <v>1268248.96</v>
      </c>
      <c r="M4" s="39">
        <v>1268248.96</v>
      </c>
      <c r="N4" s="39">
        <v>1268248.96</v>
      </c>
      <c r="O4" s="39">
        <v>1268248.96</v>
      </c>
    </row>
    <row r="5" spans="1:15" x14ac:dyDescent="0.35">
      <c r="A5" s="31" t="s">
        <v>326</v>
      </c>
      <c r="B5" s="31">
        <v>510106</v>
      </c>
      <c r="C5" s="39">
        <v>196456.92</v>
      </c>
      <c r="D5" s="39">
        <v>16371.410000000002</v>
      </c>
      <c r="E5" s="39">
        <v>16371.410000000002</v>
      </c>
      <c r="F5" s="39">
        <v>16371.410000000002</v>
      </c>
      <c r="G5" s="39">
        <v>16371.410000000002</v>
      </c>
      <c r="H5" s="39">
        <v>16371.410000000002</v>
      </c>
      <c r="I5" s="39">
        <v>16371.410000000002</v>
      </c>
      <c r="J5" s="39">
        <v>16371.410000000002</v>
      </c>
      <c r="K5" s="39">
        <v>16371.410000000002</v>
      </c>
      <c r="L5" s="39">
        <v>16371.410000000002</v>
      </c>
      <c r="M5" s="39">
        <v>16371.410000000002</v>
      </c>
      <c r="N5" s="39">
        <v>16371.410000000002</v>
      </c>
      <c r="O5" s="39">
        <v>16371.410000000002</v>
      </c>
    </row>
    <row r="6" spans="1:15" x14ac:dyDescent="0.35">
      <c r="A6" s="31" t="s">
        <v>326</v>
      </c>
      <c r="B6" s="31">
        <v>510203</v>
      </c>
      <c r="C6" s="39">
        <v>1491949.34</v>
      </c>
      <c r="D6" s="39">
        <v>124329.11</v>
      </c>
      <c r="E6" s="39">
        <v>124329.11</v>
      </c>
      <c r="F6" s="39">
        <v>124329.11</v>
      </c>
      <c r="G6" s="39">
        <v>124329.11</v>
      </c>
      <c r="H6" s="39">
        <v>124329.11</v>
      </c>
      <c r="I6" s="39">
        <v>124329.11</v>
      </c>
      <c r="J6" s="39">
        <v>124329.11</v>
      </c>
      <c r="K6" s="39">
        <v>124329.1</v>
      </c>
      <c r="L6" s="39">
        <v>124329.12</v>
      </c>
      <c r="M6" s="39">
        <v>124329.11</v>
      </c>
      <c r="N6" s="39">
        <v>124329.12</v>
      </c>
      <c r="O6" s="39">
        <v>124329.12</v>
      </c>
    </row>
    <row r="7" spans="1:15" x14ac:dyDescent="0.35">
      <c r="A7" s="31" t="s">
        <v>326</v>
      </c>
      <c r="B7" s="31">
        <v>510204</v>
      </c>
      <c r="C7" s="39">
        <v>704500</v>
      </c>
      <c r="D7" s="39">
        <v>58708.33</v>
      </c>
      <c r="E7" s="39">
        <v>58708.33</v>
      </c>
      <c r="F7" s="39">
        <v>58708.33</v>
      </c>
      <c r="G7" s="39">
        <v>58708.33</v>
      </c>
      <c r="H7" s="39">
        <v>58708.33</v>
      </c>
      <c r="I7" s="39">
        <v>58708.33</v>
      </c>
      <c r="J7" s="39">
        <v>58708.33</v>
      </c>
      <c r="K7" s="39">
        <v>58708.33</v>
      </c>
      <c r="L7" s="39">
        <v>58708.34</v>
      </c>
      <c r="M7" s="39">
        <v>58708.34</v>
      </c>
      <c r="N7" s="39">
        <v>58708.34</v>
      </c>
      <c r="O7" s="39">
        <v>58708.34</v>
      </c>
    </row>
    <row r="8" spans="1:15" x14ac:dyDescent="0.35">
      <c r="A8" s="31" t="s">
        <v>326</v>
      </c>
      <c r="B8" s="31">
        <v>510306</v>
      </c>
      <c r="C8" s="39">
        <v>586860</v>
      </c>
      <c r="D8" s="39">
        <v>48905</v>
      </c>
      <c r="E8" s="39">
        <v>48905</v>
      </c>
      <c r="F8" s="39">
        <v>48905</v>
      </c>
      <c r="G8" s="39">
        <v>48905</v>
      </c>
      <c r="H8" s="39">
        <v>48905</v>
      </c>
      <c r="I8" s="39">
        <v>48905</v>
      </c>
      <c r="J8" s="39">
        <v>48905</v>
      </c>
      <c r="K8" s="39">
        <v>48905</v>
      </c>
      <c r="L8" s="39">
        <v>48905</v>
      </c>
      <c r="M8" s="39">
        <v>48905</v>
      </c>
      <c r="N8" s="39">
        <v>48905</v>
      </c>
      <c r="O8" s="39">
        <v>48905</v>
      </c>
    </row>
    <row r="9" spans="1:15" x14ac:dyDescent="0.35">
      <c r="A9" s="31" t="s">
        <v>326</v>
      </c>
      <c r="B9" s="31">
        <v>510312</v>
      </c>
      <c r="C9" s="39">
        <v>406500</v>
      </c>
      <c r="D9" s="39">
        <v>33875</v>
      </c>
      <c r="E9" s="39">
        <v>33875</v>
      </c>
      <c r="F9" s="39">
        <v>33875</v>
      </c>
      <c r="G9" s="39">
        <v>33875</v>
      </c>
      <c r="H9" s="39">
        <v>33875</v>
      </c>
      <c r="I9" s="39">
        <v>33875</v>
      </c>
      <c r="J9" s="39">
        <v>33875</v>
      </c>
      <c r="K9" s="39">
        <v>33875</v>
      </c>
      <c r="L9" s="39">
        <v>33875</v>
      </c>
      <c r="M9" s="39">
        <v>33875</v>
      </c>
      <c r="N9" s="39">
        <v>33875</v>
      </c>
      <c r="O9" s="39">
        <v>33875</v>
      </c>
    </row>
    <row r="10" spans="1:15" x14ac:dyDescent="0.35">
      <c r="A10" s="31" t="s">
        <v>326</v>
      </c>
      <c r="B10" s="31">
        <v>510502</v>
      </c>
      <c r="C10" s="39">
        <v>15000</v>
      </c>
      <c r="D10" s="39">
        <v>1250</v>
      </c>
      <c r="E10" s="39">
        <v>1250</v>
      </c>
      <c r="F10" s="39">
        <v>1250</v>
      </c>
      <c r="G10" s="39">
        <v>1250</v>
      </c>
      <c r="H10" s="39">
        <v>1250</v>
      </c>
      <c r="I10" s="39">
        <v>1250</v>
      </c>
      <c r="J10" s="39">
        <v>1250</v>
      </c>
      <c r="K10" s="39">
        <v>1250</v>
      </c>
      <c r="L10" s="39">
        <v>1250</v>
      </c>
      <c r="M10" s="39">
        <v>1250</v>
      </c>
      <c r="N10" s="39">
        <v>1250</v>
      </c>
      <c r="O10" s="39">
        <v>1250</v>
      </c>
    </row>
    <row r="11" spans="1:15" x14ac:dyDescent="0.35">
      <c r="A11" s="31" t="s">
        <v>326</v>
      </c>
      <c r="B11" s="31">
        <v>510510</v>
      </c>
      <c r="C11" s="39">
        <v>1947000</v>
      </c>
      <c r="D11" s="39">
        <v>162250.00000000003</v>
      </c>
      <c r="E11" s="39">
        <v>162250.00000000003</v>
      </c>
      <c r="F11" s="39">
        <v>162250.00000000003</v>
      </c>
      <c r="G11" s="39">
        <v>162250.00000000003</v>
      </c>
      <c r="H11" s="39">
        <v>162250.00000000003</v>
      </c>
      <c r="I11" s="39">
        <v>162250.00000000003</v>
      </c>
      <c r="J11" s="39">
        <v>162250.00000000003</v>
      </c>
      <c r="K11" s="39">
        <v>162250.00000000003</v>
      </c>
      <c r="L11" s="39">
        <v>162250</v>
      </c>
      <c r="M11" s="39">
        <v>162250</v>
      </c>
      <c r="N11" s="39">
        <v>162250</v>
      </c>
      <c r="O11" s="39">
        <v>162250</v>
      </c>
    </row>
    <row r="12" spans="1:15" x14ac:dyDescent="0.35">
      <c r="A12" s="31" t="s">
        <v>326</v>
      </c>
      <c r="B12" s="31">
        <v>510512</v>
      </c>
      <c r="C12" s="39">
        <v>48000</v>
      </c>
      <c r="D12" s="39">
        <v>3999.94</v>
      </c>
      <c r="E12" s="39">
        <v>3999.94</v>
      </c>
      <c r="F12" s="39">
        <v>3999.94</v>
      </c>
      <c r="G12" s="39">
        <v>3999.94</v>
      </c>
      <c r="H12" s="39">
        <v>4000.04</v>
      </c>
      <c r="I12" s="39">
        <v>4000.04</v>
      </c>
      <c r="J12" s="39">
        <v>4000.04</v>
      </c>
      <c r="K12" s="39">
        <v>4000.04</v>
      </c>
      <c r="L12" s="39">
        <v>4000.0199999999995</v>
      </c>
      <c r="M12" s="39">
        <v>4000.0199999999995</v>
      </c>
      <c r="N12" s="39">
        <v>4000.0199999999995</v>
      </c>
      <c r="O12" s="39">
        <v>4000.0199999999995</v>
      </c>
    </row>
    <row r="13" spans="1:15" x14ac:dyDescent="0.35">
      <c r="A13" s="31" t="s">
        <v>326</v>
      </c>
      <c r="B13" s="31">
        <v>510513</v>
      </c>
      <c r="C13" s="39">
        <v>437513.2</v>
      </c>
      <c r="D13" s="39">
        <v>36459.43</v>
      </c>
      <c r="E13" s="39">
        <v>36459.43</v>
      </c>
      <c r="F13" s="39">
        <v>36459.43</v>
      </c>
      <c r="G13" s="39">
        <v>36459.43</v>
      </c>
      <c r="H13" s="39">
        <v>36459.43</v>
      </c>
      <c r="I13" s="39">
        <v>36459.43</v>
      </c>
      <c r="J13" s="39">
        <v>36459.43</v>
      </c>
      <c r="K13" s="39">
        <v>36459.43</v>
      </c>
      <c r="L13" s="39">
        <v>36459.440000000002</v>
      </c>
      <c r="M13" s="39">
        <v>36459.440000000002</v>
      </c>
      <c r="N13" s="39">
        <v>36459.440000000002</v>
      </c>
      <c r="O13" s="39">
        <v>36459.440000000002</v>
      </c>
    </row>
    <row r="14" spans="1:15" x14ac:dyDescent="0.35">
      <c r="A14" s="31" t="s">
        <v>326</v>
      </c>
      <c r="B14" s="31">
        <v>510601</v>
      </c>
      <c r="C14" s="39">
        <v>2084941.46</v>
      </c>
      <c r="D14" s="39">
        <v>173745.13</v>
      </c>
      <c r="E14" s="39">
        <v>173745.13</v>
      </c>
      <c r="F14" s="39">
        <v>173745.13</v>
      </c>
      <c r="G14" s="39">
        <v>173745.13</v>
      </c>
      <c r="H14" s="39">
        <v>173745.13</v>
      </c>
      <c r="I14" s="39">
        <v>173745.13</v>
      </c>
      <c r="J14" s="39">
        <v>173745.12</v>
      </c>
      <c r="K14" s="39">
        <v>173745.12</v>
      </c>
      <c r="L14" s="39">
        <v>173745.11</v>
      </c>
      <c r="M14" s="39">
        <v>173745.11</v>
      </c>
      <c r="N14" s="39">
        <v>173745.11</v>
      </c>
      <c r="O14" s="39">
        <v>173745.11</v>
      </c>
    </row>
    <row r="15" spans="1:15" x14ac:dyDescent="0.35">
      <c r="A15" s="31" t="s">
        <v>326</v>
      </c>
      <c r="B15" s="31">
        <v>510602</v>
      </c>
      <c r="C15" s="39">
        <v>1375046.44</v>
      </c>
      <c r="D15" s="39">
        <v>114587.20999999999</v>
      </c>
      <c r="E15" s="39">
        <v>114587.20999999999</v>
      </c>
      <c r="F15" s="39">
        <v>114587.20999999999</v>
      </c>
      <c r="G15" s="39">
        <v>114587.20999999999</v>
      </c>
      <c r="H15" s="39">
        <v>114587.20999999999</v>
      </c>
      <c r="I15" s="39">
        <v>114587.20999999999</v>
      </c>
      <c r="J15" s="39">
        <v>114587.20999999999</v>
      </c>
      <c r="K15" s="39">
        <v>114587.2</v>
      </c>
      <c r="L15" s="39">
        <v>114587.2</v>
      </c>
      <c r="M15" s="39">
        <v>114587.19</v>
      </c>
      <c r="N15" s="39">
        <v>114587.19</v>
      </c>
      <c r="O15" s="39">
        <v>114587.19</v>
      </c>
    </row>
    <row r="16" spans="1:15" x14ac:dyDescent="0.35">
      <c r="A16" s="31" t="s">
        <v>326</v>
      </c>
      <c r="B16" s="31">
        <v>510703</v>
      </c>
      <c r="C16" s="39">
        <v>15000</v>
      </c>
      <c r="D16" s="39">
        <v>1250</v>
      </c>
      <c r="E16" s="39">
        <v>1250</v>
      </c>
      <c r="F16" s="39">
        <v>1250</v>
      </c>
      <c r="G16" s="39">
        <v>1250</v>
      </c>
      <c r="H16" s="39">
        <v>1250</v>
      </c>
      <c r="I16" s="39">
        <v>1250</v>
      </c>
      <c r="J16" s="39">
        <v>1250</v>
      </c>
      <c r="K16" s="39">
        <v>1250</v>
      </c>
      <c r="L16" s="39">
        <v>1250</v>
      </c>
      <c r="M16" s="39">
        <v>1250</v>
      </c>
      <c r="N16" s="39">
        <v>1250</v>
      </c>
      <c r="O16" s="39">
        <v>1250</v>
      </c>
    </row>
    <row r="17" spans="1:15" x14ac:dyDescent="0.35">
      <c r="A17" s="31" t="s">
        <v>326</v>
      </c>
      <c r="B17" s="31">
        <v>510704</v>
      </c>
      <c r="C17" s="39">
        <v>10000</v>
      </c>
      <c r="D17" s="39">
        <v>833.33</v>
      </c>
      <c r="E17" s="39">
        <v>833.33</v>
      </c>
      <c r="F17" s="39">
        <v>833.33</v>
      </c>
      <c r="G17" s="39">
        <v>833.33</v>
      </c>
      <c r="H17" s="39">
        <v>833.33</v>
      </c>
      <c r="I17" s="39">
        <v>833.33</v>
      </c>
      <c r="J17" s="39">
        <v>833.33</v>
      </c>
      <c r="K17" s="39">
        <v>833.33</v>
      </c>
      <c r="L17" s="39">
        <v>833.34</v>
      </c>
      <c r="M17" s="39">
        <v>833.34</v>
      </c>
      <c r="N17" s="39">
        <v>833.34</v>
      </c>
      <c r="O17" s="39">
        <v>833.34</v>
      </c>
    </row>
    <row r="18" spans="1:15" x14ac:dyDescent="0.35">
      <c r="A18" s="31" t="s">
        <v>326</v>
      </c>
      <c r="B18" s="31">
        <v>510706</v>
      </c>
      <c r="C18" s="39">
        <v>650000</v>
      </c>
      <c r="D18" s="39">
        <v>54166.67</v>
      </c>
      <c r="E18" s="39">
        <v>54166.67</v>
      </c>
      <c r="F18" s="39">
        <v>54166.67</v>
      </c>
      <c r="G18" s="39">
        <v>54166.67</v>
      </c>
      <c r="H18" s="39">
        <v>54166.67</v>
      </c>
      <c r="I18" s="39">
        <v>54166.67</v>
      </c>
      <c r="J18" s="39">
        <v>54166.67</v>
      </c>
      <c r="K18" s="39">
        <v>54166.67</v>
      </c>
      <c r="L18" s="39">
        <v>54166.66</v>
      </c>
      <c r="M18" s="39">
        <v>54166.66</v>
      </c>
      <c r="N18" s="39">
        <v>54166.66</v>
      </c>
      <c r="O18" s="39">
        <v>54166.66</v>
      </c>
    </row>
    <row r="19" spans="1:15" x14ac:dyDescent="0.35">
      <c r="A19" s="31" t="s">
        <v>326</v>
      </c>
      <c r="B19" s="31">
        <v>510707</v>
      </c>
      <c r="C19" s="39">
        <v>541822.1</v>
      </c>
      <c r="D19" s="39">
        <v>45151.840000000004</v>
      </c>
      <c r="E19" s="39">
        <v>45151.840000000004</v>
      </c>
      <c r="F19" s="39">
        <v>45151.840000000004</v>
      </c>
      <c r="G19" s="39">
        <v>45151.840000000004</v>
      </c>
      <c r="H19" s="39">
        <v>45151.840000000004</v>
      </c>
      <c r="I19" s="39">
        <v>45151.840000000004</v>
      </c>
      <c r="J19" s="39">
        <v>45151.840000000004</v>
      </c>
      <c r="K19" s="39">
        <v>45151.840000000004</v>
      </c>
      <c r="L19" s="39">
        <v>45151.839999999997</v>
      </c>
      <c r="M19" s="39">
        <v>45151.839999999997</v>
      </c>
      <c r="N19" s="39">
        <v>45151.849999999991</v>
      </c>
      <c r="O19" s="39">
        <v>45151.849999999991</v>
      </c>
    </row>
    <row r="20" spans="1:15" x14ac:dyDescent="0.35">
      <c r="A20" s="31" t="s">
        <v>326</v>
      </c>
      <c r="B20" s="31">
        <v>510710</v>
      </c>
      <c r="C20" s="39">
        <v>100000</v>
      </c>
      <c r="D20" s="39">
        <v>8333.34</v>
      </c>
      <c r="E20" s="39">
        <v>8333.34</v>
      </c>
      <c r="F20" s="39">
        <v>8333.34</v>
      </c>
      <c r="G20" s="39">
        <v>8333.34</v>
      </c>
      <c r="H20" s="39">
        <v>8333.34</v>
      </c>
      <c r="I20" s="39">
        <v>8333.34</v>
      </c>
      <c r="J20" s="39">
        <v>8333.34</v>
      </c>
      <c r="K20" s="39">
        <v>8333.34</v>
      </c>
      <c r="L20" s="39">
        <v>8333.32</v>
      </c>
      <c r="M20" s="39">
        <v>8333.32</v>
      </c>
      <c r="N20" s="39">
        <v>8333.32</v>
      </c>
      <c r="O20" s="39">
        <v>8333.32</v>
      </c>
    </row>
    <row r="21" spans="1:15" x14ac:dyDescent="0.35">
      <c r="A21" s="31" t="s">
        <v>326</v>
      </c>
      <c r="B21" s="31">
        <v>530301</v>
      </c>
      <c r="C21" s="39">
        <v>55000</v>
      </c>
      <c r="D21" s="39">
        <v>4583.33</v>
      </c>
      <c r="E21" s="39">
        <v>4583.33</v>
      </c>
      <c r="F21" s="39">
        <v>4583.33</v>
      </c>
      <c r="G21" s="39">
        <v>4583.33</v>
      </c>
      <c r="H21" s="39">
        <v>4583.33</v>
      </c>
      <c r="I21" s="39">
        <v>4583.33</v>
      </c>
      <c r="J21" s="39">
        <v>4583.33</v>
      </c>
      <c r="K21" s="39">
        <v>4583.33</v>
      </c>
      <c r="L21" s="39">
        <v>4583.34</v>
      </c>
      <c r="M21" s="39">
        <v>4583.34</v>
      </c>
      <c r="N21" s="39">
        <v>4583.34</v>
      </c>
      <c r="O21" s="39">
        <v>4583.34</v>
      </c>
    </row>
    <row r="22" spans="1:15" x14ac:dyDescent="0.35">
      <c r="A22" s="31" t="s">
        <v>326</v>
      </c>
      <c r="B22" s="31">
        <v>530606</v>
      </c>
      <c r="C22" s="39">
        <v>80000</v>
      </c>
      <c r="D22" s="39">
        <v>6666.66</v>
      </c>
      <c r="E22" s="39">
        <v>6666.66</v>
      </c>
      <c r="F22" s="39">
        <v>6666.66</v>
      </c>
      <c r="G22" s="39">
        <v>6666.66</v>
      </c>
      <c r="H22" s="39">
        <v>6666.66</v>
      </c>
      <c r="I22" s="39">
        <v>6666.66</v>
      </c>
      <c r="J22" s="39">
        <v>6666.66</v>
      </c>
      <c r="K22" s="39">
        <v>6666.66</v>
      </c>
      <c r="L22" s="39">
        <v>6666.68</v>
      </c>
      <c r="M22" s="39">
        <v>6666.68</v>
      </c>
      <c r="N22" s="39">
        <v>6666.68</v>
      </c>
      <c r="O22" s="39">
        <v>6666.68</v>
      </c>
    </row>
    <row r="23" spans="1:15" x14ac:dyDescent="0.35">
      <c r="A23" s="31" t="s">
        <v>326</v>
      </c>
      <c r="B23" s="31">
        <v>570301</v>
      </c>
      <c r="C23" s="39">
        <v>5000</v>
      </c>
      <c r="D23" s="39">
        <v>416.67</v>
      </c>
      <c r="E23" s="39">
        <v>416.67</v>
      </c>
      <c r="F23" s="39">
        <v>416.67</v>
      </c>
      <c r="G23" s="39">
        <v>416.67</v>
      </c>
      <c r="H23" s="39">
        <v>416.67</v>
      </c>
      <c r="I23" s="39">
        <v>416.67</v>
      </c>
      <c r="J23" s="39">
        <v>416.67</v>
      </c>
      <c r="K23" s="39">
        <v>416.67</v>
      </c>
      <c r="L23" s="39">
        <v>416.66</v>
      </c>
      <c r="M23" s="39">
        <v>416.66</v>
      </c>
      <c r="N23" s="39">
        <v>416.66</v>
      </c>
      <c r="O23" s="39">
        <v>416.66</v>
      </c>
    </row>
    <row r="24" spans="1:15" x14ac:dyDescent="0.35">
      <c r="A24" s="31" t="s">
        <v>326</v>
      </c>
      <c r="B24" s="31">
        <v>710106</v>
      </c>
      <c r="C24" s="39">
        <v>298500</v>
      </c>
      <c r="D24" s="39">
        <v>24875</v>
      </c>
      <c r="E24" s="39">
        <v>24875</v>
      </c>
      <c r="F24" s="39">
        <v>24875</v>
      </c>
      <c r="G24" s="39">
        <v>24875</v>
      </c>
      <c r="H24" s="39">
        <v>24875</v>
      </c>
      <c r="I24" s="39">
        <v>24875</v>
      </c>
      <c r="J24" s="39">
        <v>24875</v>
      </c>
      <c r="K24" s="39">
        <v>24875</v>
      </c>
      <c r="L24" s="39">
        <v>24875</v>
      </c>
      <c r="M24" s="39">
        <v>24875</v>
      </c>
      <c r="N24" s="39">
        <v>24875</v>
      </c>
      <c r="O24" s="39">
        <v>24875</v>
      </c>
    </row>
    <row r="25" spans="1:15" x14ac:dyDescent="0.35">
      <c r="A25" s="31" t="s">
        <v>326</v>
      </c>
      <c r="B25" s="31">
        <v>710203</v>
      </c>
      <c r="C25" s="39">
        <v>24875</v>
      </c>
      <c r="D25" s="39">
        <v>2072.92</v>
      </c>
      <c r="E25" s="39">
        <v>2072.92</v>
      </c>
      <c r="F25" s="39">
        <v>2072.92</v>
      </c>
      <c r="G25" s="39">
        <v>2072.92</v>
      </c>
      <c r="H25" s="39">
        <v>2072.92</v>
      </c>
      <c r="I25" s="39">
        <v>2072.92</v>
      </c>
      <c r="J25" s="39">
        <v>2072.92</v>
      </c>
      <c r="K25" s="39">
        <v>2072.92</v>
      </c>
      <c r="L25" s="39">
        <v>2072.91</v>
      </c>
      <c r="M25" s="39">
        <v>2072.91</v>
      </c>
      <c r="N25" s="39">
        <v>2072.91</v>
      </c>
      <c r="O25" s="39">
        <v>2072.91</v>
      </c>
    </row>
    <row r="26" spans="1:15" x14ac:dyDescent="0.35">
      <c r="A26" s="31" t="s">
        <v>326</v>
      </c>
      <c r="B26" s="31">
        <v>710204</v>
      </c>
      <c r="C26" s="39">
        <v>21675</v>
      </c>
      <c r="D26" s="39">
        <v>1806.25</v>
      </c>
      <c r="E26" s="39">
        <v>1806.25</v>
      </c>
      <c r="F26" s="39">
        <v>1806.25</v>
      </c>
      <c r="G26" s="39">
        <v>1806.25</v>
      </c>
      <c r="H26" s="39">
        <v>1806.25</v>
      </c>
      <c r="I26" s="39">
        <v>1806.25</v>
      </c>
      <c r="J26" s="39">
        <v>1806.25</v>
      </c>
      <c r="K26" s="39">
        <v>1806.25</v>
      </c>
      <c r="L26" s="39">
        <v>1806.25</v>
      </c>
      <c r="M26" s="39">
        <v>1806.25</v>
      </c>
      <c r="N26" s="39">
        <v>1806.25</v>
      </c>
      <c r="O26" s="39">
        <v>1806.25</v>
      </c>
    </row>
    <row r="27" spans="1:15" x14ac:dyDescent="0.35">
      <c r="A27" s="31" t="s">
        <v>326</v>
      </c>
      <c r="B27" s="31">
        <v>710602</v>
      </c>
      <c r="C27" s="39">
        <v>24875</v>
      </c>
      <c r="D27" s="39">
        <v>2072.92</v>
      </c>
      <c r="E27" s="39">
        <v>2072.92</v>
      </c>
      <c r="F27" s="39">
        <v>2072.92</v>
      </c>
      <c r="G27" s="39">
        <v>2072.92</v>
      </c>
      <c r="H27" s="39">
        <v>2072.92</v>
      </c>
      <c r="I27" s="39">
        <v>2072.92</v>
      </c>
      <c r="J27" s="39">
        <v>2072.92</v>
      </c>
      <c r="K27" s="39">
        <v>2072.92</v>
      </c>
      <c r="L27" s="39">
        <v>2072.91</v>
      </c>
      <c r="M27" s="39">
        <v>2072.91</v>
      </c>
      <c r="N27" s="39">
        <v>2072.91</v>
      </c>
      <c r="O27" s="39">
        <v>2072.91</v>
      </c>
    </row>
    <row r="28" spans="1:15" x14ac:dyDescent="0.35">
      <c r="A28" s="31" t="s">
        <v>326</v>
      </c>
      <c r="B28" s="31">
        <v>710707</v>
      </c>
      <c r="C28" s="39">
        <v>12437.5</v>
      </c>
      <c r="D28" s="39">
        <v>1036.46</v>
      </c>
      <c r="E28" s="39">
        <v>1036.46</v>
      </c>
      <c r="F28" s="39">
        <v>1036.46</v>
      </c>
      <c r="G28" s="39">
        <v>1036.46</v>
      </c>
      <c r="H28" s="39">
        <v>1036.46</v>
      </c>
      <c r="I28" s="39">
        <v>1036.46</v>
      </c>
      <c r="J28" s="39">
        <v>1036.46</v>
      </c>
      <c r="K28" s="39">
        <v>1036.46</v>
      </c>
      <c r="L28" s="39">
        <v>1036.46</v>
      </c>
      <c r="M28" s="39">
        <v>1036.46</v>
      </c>
      <c r="N28" s="39">
        <v>1036.45</v>
      </c>
      <c r="O28" s="39">
        <v>1036.45</v>
      </c>
    </row>
    <row r="29" spans="1:15" x14ac:dyDescent="0.35">
      <c r="A29" s="31" t="s">
        <v>326</v>
      </c>
      <c r="B29" s="31">
        <v>730606</v>
      </c>
      <c r="C29" s="39">
        <v>50000</v>
      </c>
      <c r="D29" s="39">
        <v>4166.67</v>
      </c>
      <c r="E29" s="39">
        <v>4166.67</v>
      </c>
      <c r="F29" s="39">
        <v>4166.67</v>
      </c>
      <c r="G29" s="39">
        <v>4166.67</v>
      </c>
      <c r="H29" s="39">
        <v>4166.67</v>
      </c>
      <c r="I29" s="39">
        <v>4166.67</v>
      </c>
      <c r="J29" s="39">
        <v>4166.67</v>
      </c>
      <c r="K29" s="39">
        <v>4166.67</v>
      </c>
      <c r="L29" s="39">
        <v>4166.66</v>
      </c>
      <c r="M29" s="39">
        <v>4166.66</v>
      </c>
      <c r="N29" s="39">
        <v>4166.66</v>
      </c>
      <c r="O29" s="39">
        <v>4166.66</v>
      </c>
    </row>
    <row r="30" spans="1:15" x14ac:dyDescent="0.35">
      <c r="A30" s="31" t="s">
        <v>326</v>
      </c>
      <c r="B30" s="31">
        <v>710601</v>
      </c>
      <c r="C30" s="39">
        <v>36267.75</v>
      </c>
      <c r="D30" s="39">
        <v>3022.31</v>
      </c>
      <c r="E30" s="39">
        <v>3022.31</v>
      </c>
      <c r="F30" s="39">
        <v>3022.31</v>
      </c>
      <c r="G30" s="39">
        <v>3022.31</v>
      </c>
      <c r="H30" s="39">
        <v>3022.31</v>
      </c>
      <c r="I30" s="39">
        <v>3022.31</v>
      </c>
      <c r="J30" s="39">
        <v>3022.31</v>
      </c>
      <c r="K30" s="39">
        <v>3022.31</v>
      </c>
      <c r="L30" s="39">
        <v>3022.31</v>
      </c>
      <c r="M30" s="39">
        <v>3022.32</v>
      </c>
      <c r="N30" s="39">
        <v>3022.32</v>
      </c>
      <c r="O30" s="39">
        <v>3022.32</v>
      </c>
    </row>
    <row r="31" spans="1:15" x14ac:dyDescent="0.35">
      <c r="A31" s="31" t="s">
        <v>816</v>
      </c>
      <c r="B31" s="31"/>
      <c r="C31" s="39">
        <v>26438206.910000004</v>
      </c>
      <c r="D31" s="39">
        <v>2203183.7999999998</v>
      </c>
      <c r="E31" s="39">
        <v>2203183.7999999998</v>
      </c>
      <c r="F31" s="39">
        <v>2203183.7999999998</v>
      </c>
      <c r="G31" s="39">
        <v>2203183.7999999998</v>
      </c>
      <c r="H31" s="39">
        <v>2203183.9999999995</v>
      </c>
      <c r="I31" s="39">
        <v>2203183.9999999995</v>
      </c>
      <c r="J31" s="39">
        <v>2203183.9899999998</v>
      </c>
      <c r="K31" s="39">
        <v>2203183.9699999997</v>
      </c>
      <c r="L31" s="39">
        <v>2203183.9400000004</v>
      </c>
      <c r="M31" s="39">
        <v>2203183.9300000002</v>
      </c>
      <c r="N31" s="39">
        <v>2203183.9400000004</v>
      </c>
      <c r="O31" s="39">
        <v>2203183.9400000004</v>
      </c>
    </row>
    <row r="32" spans="1:15" x14ac:dyDescent="0.35">
      <c r="A32" s="31" t="s">
        <v>385</v>
      </c>
      <c r="C32" s="39">
        <v>26438206.910000004</v>
      </c>
      <c r="D32" s="39">
        <v>2203183.7999999998</v>
      </c>
      <c r="E32" s="39">
        <v>2203183.7999999998</v>
      </c>
      <c r="F32" s="39">
        <v>2203183.7999999998</v>
      </c>
      <c r="G32" s="39">
        <v>2203183.7999999998</v>
      </c>
      <c r="H32" s="39">
        <v>2203183.9999999995</v>
      </c>
      <c r="I32" s="39">
        <v>2203183.9999999995</v>
      </c>
      <c r="J32" s="39">
        <v>2203183.9899999998</v>
      </c>
      <c r="K32" s="39">
        <v>2203183.9699999997</v>
      </c>
      <c r="L32" s="39">
        <v>2203183.9400000004</v>
      </c>
      <c r="M32" s="39">
        <v>2203183.9300000002</v>
      </c>
      <c r="N32" s="39">
        <v>2203183.9400000004</v>
      </c>
      <c r="O32" s="39">
        <v>2203183.9400000004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2"/>
  <sheetViews>
    <sheetView topLeftCell="M1" zoomScale="80" zoomScaleNormal="80" workbookViewId="0">
      <selection activeCell="R1" sqref="R1:R1048576"/>
    </sheetView>
  </sheetViews>
  <sheetFormatPr baseColWidth="10" defaultRowHeight="14.5" x14ac:dyDescent="0.35"/>
  <cols>
    <col min="1" max="1" width="16.6328125" customWidth="1"/>
    <col min="2" max="2" width="15" customWidth="1"/>
    <col min="3" max="3" width="15.81640625" customWidth="1"/>
    <col min="4" max="4" width="28.08984375" customWidth="1"/>
    <col min="5" max="5" width="16.08984375" customWidth="1"/>
    <col min="7" max="7" width="13.453125" customWidth="1"/>
    <col min="8" max="8" width="17.1796875" customWidth="1"/>
    <col min="10" max="10" width="18.08984375" customWidth="1"/>
    <col min="18" max="18" width="0" hidden="1" customWidth="1"/>
    <col min="20" max="20" width="14.81640625" bestFit="1" customWidth="1"/>
    <col min="26" max="49" width="14.1796875" customWidth="1"/>
    <col min="51" max="51" width="15.453125" customWidth="1"/>
    <col min="52" max="52" width="15.7265625" customWidth="1"/>
    <col min="53" max="53" width="14.90625" customWidth="1"/>
    <col min="54" max="54" width="25.7265625" customWidth="1"/>
  </cols>
  <sheetData>
    <row r="1" spans="1:54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1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54" ht="14.5" customHeight="1" x14ac:dyDescent="0.35">
      <c r="Z2" s="84" t="s">
        <v>13</v>
      </c>
      <c r="AA2" s="84"/>
      <c r="AB2" s="84" t="s">
        <v>14</v>
      </c>
      <c r="AC2" s="84"/>
      <c r="AD2" s="84" t="s">
        <v>15</v>
      </c>
      <c r="AE2" s="84"/>
      <c r="AF2" s="84" t="s">
        <v>16</v>
      </c>
      <c r="AG2" s="84"/>
      <c r="AH2" s="84" t="s">
        <v>17</v>
      </c>
      <c r="AI2" s="84"/>
      <c r="AJ2" s="84" t="s">
        <v>18</v>
      </c>
      <c r="AK2" s="84"/>
      <c r="AL2" s="84" t="s">
        <v>19</v>
      </c>
      <c r="AM2" s="84"/>
      <c r="AN2" s="84" t="s">
        <v>20</v>
      </c>
      <c r="AO2" s="84"/>
      <c r="AP2" s="84" t="s">
        <v>21</v>
      </c>
      <c r="AQ2" s="84"/>
      <c r="AR2" s="84" t="s">
        <v>22</v>
      </c>
      <c r="AS2" s="84"/>
      <c r="AT2" s="84" t="s">
        <v>23</v>
      </c>
      <c r="AU2" s="84"/>
      <c r="AV2" s="84" t="s">
        <v>24</v>
      </c>
      <c r="AW2" s="84"/>
    </row>
    <row r="3" spans="1:54" ht="26" x14ac:dyDescent="0.35">
      <c r="A3" s="69" t="s">
        <v>0</v>
      </c>
      <c r="B3" s="69" t="s">
        <v>1</v>
      </c>
      <c r="C3" s="69" t="s">
        <v>2</v>
      </c>
      <c r="D3" s="69" t="s">
        <v>325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9" t="s">
        <v>9</v>
      </c>
      <c r="K3" s="69" t="s">
        <v>58</v>
      </c>
      <c r="L3" s="69" t="s">
        <v>0</v>
      </c>
      <c r="M3" s="69" t="s">
        <v>1</v>
      </c>
      <c r="N3" s="69" t="s">
        <v>2</v>
      </c>
      <c r="O3" s="69" t="s">
        <v>7</v>
      </c>
      <c r="P3" s="69" t="s">
        <v>59</v>
      </c>
      <c r="Q3" s="69" t="s">
        <v>10</v>
      </c>
      <c r="R3" s="77" t="s">
        <v>60</v>
      </c>
      <c r="S3" s="74" t="s">
        <v>11</v>
      </c>
      <c r="T3" s="69" t="s">
        <v>12</v>
      </c>
      <c r="U3" s="78" t="s">
        <v>28</v>
      </c>
      <c r="V3" s="78" t="s">
        <v>29</v>
      </c>
      <c r="W3" s="78" t="s">
        <v>30</v>
      </c>
      <c r="X3" s="78" t="s">
        <v>31</v>
      </c>
      <c r="Y3" s="79" t="s">
        <v>32</v>
      </c>
      <c r="Z3" s="27" t="s">
        <v>778</v>
      </c>
      <c r="AA3" s="27" t="s">
        <v>779</v>
      </c>
      <c r="AB3" s="27" t="s">
        <v>780</v>
      </c>
      <c r="AC3" s="27" t="s">
        <v>781</v>
      </c>
      <c r="AD3" s="27" t="s">
        <v>782</v>
      </c>
      <c r="AE3" s="27" t="s">
        <v>783</v>
      </c>
      <c r="AF3" s="27" t="s">
        <v>784</v>
      </c>
      <c r="AG3" s="27" t="s">
        <v>785</v>
      </c>
      <c r="AH3" s="27" t="s">
        <v>786</v>
      </c>
      <c r="AI3" s="27" t="s">
        <v>787</v>
      </c>
      <c r="AJ3" s="27" t="s">
        <v>788</v>
      </c>
      <c r="AK3" s="27" t="s">
        <v>789</v>
      </c>
      <c r="AL3" s="27" t="s">
        <v>790</v>
      </c>
      <c r="AM3" s="27" t="s">
        <v>791</v>
      </c>
      <c r="AN3" s="27" t="s">
        <v>792</v>
      </c>
      <c r="AO3" s="27" t="s">
        <v>793</v>
      </c>
      <c r="AP3" s="27" t="s">
        <v>794</v>
      </c>
      <c r="AQ3" s="27" t="s">
        <v>795</v>
      </c>
      <c r="AR3" s="27" t="s">
        <v>796</v>
      </c>
      <c r="AS3" s="27" t="s">
        <v>797</v>
      </c>
      <c r="AT3" s="27" t="s">
        <v>798</v>
      </c>
      <c r="AU3" s="27" t="s">
        <v>799</v>
      </c>
      <c r="AV3" s="27" t="s">
        <v>800</v>
      </c>
      <c r="AW3" s="27" t="s">
        <v>801</v>
      </c>
      <c r="AY3" s="50" t="s">
        <v>395</v>
      </c>
      <c r="AZ3" s="50" t="s">
        <v>396</v>
      </c>
      <c r="BA3" s="51" t="s">
        <v>398</v>
      </c>
      <c r="BB3" s="51" t="s">
        <v>399</v>
      </c>
    </row>
    <row r="4" spans="1:54" s="25" customFormat="1" ht="72" x14ac:dyDescent="0.35">
      <c r="A4" s="6" t="s">
        <v>33</v>
      </c>
      <c r="B4" s="3" t="s">
        <v>659</v>
      </c>
      <c r="C4" s="3" t="s">
        <v>389</v>
      </c>
      <c r="D4" s="3" t="s">
        <v>884</v>
      </c>
      <c r="E4" s="3" t="s">
        <v>660</v>
      </c>
      <c r="F4" s="18">
        <v>0.9</v>
      </c>
      <c r="G4" s="6" t="s">
        <v>288</v>
      </c>
      <c r="H4" s="6" t="s">
        <v>326</v>
      </c>
      <c r="I4" s="3" t="s">
        <v>289</v>
      </c>
      <c r="J4" s="6" t="s">
        <v>656</v>
      </c>
      <c r="K4" s="20" t="s">
        <v>62</v>
      </c>
      <c r="L4" s="3" t="s">
        <v>88</v>
      </c>
      <c r="M4" s="3" t="s">
        <v>328</v>
      </c>
      <c r="N4" s="3" t="s">
        <v>329</v>
      </c>
      <c r="O4" s="3" t="s">
        <v>150</v>
      </c>
      <c r="P4" s="3" t="s">
        <v>291</v>
      </c>
      <c r="Q4" s="7" t="s">
        <v>157</v>
      </c>
      <c r="R4" s="4"/>
      <c r="S4" s="8">
        <v>510312</v>
      </c>
      <c r="T4" s="9">
        <v>406500</v>
      </c>
      <c r="U4" s="9"/>
      <c r="V4" s="13"/>
      <c r="W4" s="4"/>
      <c r="X4" s="4"/>
      <c r="Y4" s="4"/>
      <c r="Z4" s="35">
        <v>33875</v>
      </c>
      <c r="AA4" s="35">
        <v>33875</v>
      </c>
      <c r="AB4" s="35">
        <v>33875</v>
      </c>
      <c r="AC4" s="35">
        <v>33875</v>
      </c>
      <c r="AD4" s="35">
        <v>33875</v>
      </c>
      <c r="AE4" s="35">
        <v>33875</v>
      </c>
      <c r="AF4" s="35">
        <v>33875</v>
      </c>
      <c r="AG4" s="35">
        <v>33875</v>
      </c>
      <c r="AH4" s="35">
        <v>33875</v>
      </c>
      <c r="AI4" s="35">
        <v>33875</v>
      </c>
      <c r="AJ4" s="35">
        <v>33875</v>
      </c>
      <c r="AK4" s="35">
        <v>33875</v>
      </c>
      <c r="AL4" s="35">
        <v>33875</v>
      </c>
      <c r="AM4" s="35">
        <v>33875</v>
      </c>
      <c r="AN4" s="35">
        <v>33875</v>
      </c>
      <c r="AO4" s="35">
        <v>33875</v>
      </c>
      <c r="AP4" s="35">
        <v>33875</v>
      </c>
      <c r="AQ4" s="35">
        <v>33875</v>
      </c>
      <c r="AR4" s="35">
        <v>33875</v>
      </c>
      <c r="AS4" s="35">
        <v>33875</v>
      </c>
      <c r="AT4" s="35">
        <v>33875</v>
      </c>
      <c r="AU4" s="35">
        <v>33875</v>
      </c>
      <c r="AV4" s="35">
        <v>33875</v>
      </c>
      <c r="AW4" s="35">
        <v>33875</v>
      </c>
      <c r="AY4" s="106">
        <f>+Z4+AB4+AD4+AF4+AH4+AJ4+AL4+AN4+AP4+AR4+AT4+AV4</f>
        <v>406500</v>
      </c>
      <c r="AZ4" s="106">
        <f>+AA4+AC4+AE4+AG4+AI4+AK4+AM4+AO4+AQ4+AS4+AU4+AW4</f>
        <v>406500</v>
      </c>
      <c r="BA4" s="106">
        <f>+AZ4-AY4</f>
        <v>0</v>
      </c>
      <c r="BB4" s="104">
        <f>+AY4-T4</f>
        <v>0</v>
      </c>
    </row>
    <row r="5" spans="1:54" s="25" customFormat="1" ht="72" x14ac:dyDescent="0.35">
      <c r="A5" s="6" t="s">
        <v>33</v>
      </c>
      <c r="B5" s="3" t="s">
        <v>659</v>
      </c>
      <c r="C5" s="3" t="s">
        <v>389</v>
      </c>
      <c r="D5" s="3" t="s">
        <v>884</v>
      </c>
      <c r="E5" s="3" t="s">
        <v>660</v>
      </c>
      <c r="F5" s="18">
        <v>0.9</v>
      </c>
      <c r="G5" s="6" t="s">
        <v>288</v>
      </c>
      <c r="H5" s="6" t="s">
        <v>326</v>
      </c>
      <c r="I5" s="3" t="s">
        <v>289</v>
      </c>
      <c r="J5" s="6" t="s">
        <v>656</v>
      </c>
      <c r="K5" s="20" t="s">
        <v>62</v>
      </c>
      <c r="L5" s="3" t="s">
        <v>88</v>
      </c>
      <c r="M5" s="3" t="s">
        <v>328</v>
      </c>
      <c r="N5" s="3" t="s">
        <v>329</v>
      </c>
      <c r="O5" s="3" t="s">
        <v>150</v>
      </c>
      <c r="P5" s="3" t="s">
        <v>291</v>
      </c>
      <c r="Q5" s="7" t="s">
        <v>157</v>
      </c>
      <c r="R5" s="4"/>
      <c r="S5" s="8">
        <v>510105</v>
      </c>
      <c r="T5" s="9">
        <v>12500000</v>
      </c>
      <c r="U5" s="9"/>
      <c r="V5" s="13"/>
      <c r="W5" s="4"/>
      <c r="X5" s="4"/>
      <c r="Y5" s="4"/>
      <c r="Z5" s="35">
        <v>1041666.6</v>
      </c>
      <c r="AA5" s="35">
        <v>1041666.6</v>
      </c>
      <c r="AB5" s="35">
        <v>1041666.6</v>
      </c>
      <c r="AC5" s="35">
        <v>1041666.6</v>
      </c>
      <c r="AD5" s="35">
        <v>1041666.6</v>
      </c>
      <c r="AE5" s="35">
        <v>1041666.6</v>
      </c>
      <c r="AF5" s="35">
        <v>1041666.6</v>
      </c>
      <c r="AG5" s="35">
        <v>1041666.6</v>
      </c>
      <c r="AH5" s="35">
        <v>1041666.7</v>
      </c>
      <c r="AI5" s="35">
        <v>1041666.7</v>
      </c>
      <c r="AJ5" s="35">
        <v>1041666.7</v>
      </c>
      <c r="AK5" s="35">
        <v>1041666.7</v>
      </c>
      <c r="AL5" s="35">
        <v>1041666.7</v>
      </c>
      <c r="AM5" s="35">
        <v>1041666.7</v>
      </c>
      <c r="AN5" s="35">
        <v>1041666.7</v>
      </c>
      <c r="AO5" s="35">
        <v>1041666.7</v>
      </c>
      <c r="AP5" s="35">
        <v>1041666.7</v>
      </c>
      <c r="AQ5" s="35">
        <v>1041666.7</v>
      </c>
      <c r="AR5" s="35">
        <v>1041666.7</v>
      </c>
      <c r="AS5" s="35">
        <v>1041666.7</v>
      </c>
      <c r="AT5" s="35">
        <v>1041666.7</v>
      </c>
      <c r="AU5" s="35">
        <v>1041666.7</v>
      </c>
      <c r="AV5" s="35">
        <v>1041666.7</v>
      </c>
      <c r="AW5" s="35">
        <v>1041666.7</v>
      </c>
      <c r="AY5" s="106">
        <f t="shared" ref="AY5:AY61" si="0">+Z5+AB5+AD5+AF5+AH5+AJ5+AL5+AN5+AP5+AR5+AT5+AV5</f>
        <v>12499999.999999998</v>
      </c>
      <c r="AZ5" s="106">
        <f t="shared" ref="AZ5:AZ61" si="1">+AA5+AC5+AE5+AG5+AI5+AK5+AM5+AO5+AQ5+AS5+AU5+AW5</f>
        <v>12499999.999999998</v>
      </c>
      <c r="BA5" s="106">
        <f t="shared" ref="BA5:BA61" si="2">+AZ5-AY5</f>
        <v>0</v>
      </c>
      <c r="BB5" s="104">
        <f t="shared" ref="BB5:BB61" si="3">+AY5-T5</f>
        <v>0</v>
      </c>
    </row>
    <row r="6" spans="1:54" s="25" customFormat="1" ht="72" x14ac:dyDescent="0.35">
      <c r="A6" s="6" t="s">
        <v>33</v>
      </c>
      <c r="B6" s="3" t="s">
        <v>659</v>
      </c>
      <c r="C6" s="3" t="s">
        <v>389</v>
      </c>
      <c r="D6" s="3" t="s">
        <v>884</v>
      </c>
      <c r="E6" s="3" t="s">
        <v>660</v>
      </c>
      <c r="F6" s="18">
        <v>0.9</v>
      </c>
      <c r="G6" s="6" t="s">
        <v>288</v>
      </c>
      <c r="H6" s="6" t="s">
        <v>326</v>
      </c>
      <c r="I6" s="3" t="s">
        <v>289</v>
      </c>
      <c r="J6" s="6" t="s">
        <v>656</v>
      </c>
      <c r="K6" s="20" t="s">
        <v>62</v>
      </c>
      <c r="L6" s="3" t="s">
        <v>88</v>
      </c>
      <c r="M6" s="3" t="s">
        <v>328</v>
      </c>
      <c r="N6" s="3" t="s">
        <v>329</v>
      </c>
      <c r="O6" s="3" t="s">
        <v>150</v>
      </c>
      <c r="P6" s="3" t="s">
        <v>291</v>
      </c>
      <c r="Q6" s="7" t="s">
        <v>157</v>
      </c>
      <c r="R6" s="4"/>
      <c r="S6" s="8">
        <v>710106</v>
      </c>
      <c r="T6" s="9">
        <v>298500</v>
      </c>
      <c r="U6" s="9"/>
      <c r="V6" s="13"/>
      <c r="W6" s="4"/>
      <c r="X6" s="4"/>
      <c r="Y6" s="4"/>
      <c r="Z6" s="35">
        <v>24875</v>
      </c>
      <c r="AA6" s="35">
        <v>24875</v>
      </c>
      <c r="AB6" s="35">
        <v>24875</v>
      </c>
      <c r="AC6" s="35">
        <v>24875</v>
      </c>
      <c r="AD6" s="35">
        <v>24875</v>
      </c>
      <c r="AE6" s="35">
        <v>24875</v>
      </c>
      <c r="AF6" s="35">
        <v>24875</v>
      </c>
      <c r="AG6" s="35">
        <v>24875</v>
      </c>
      <c r="AH6" s="35">
        <v>24875</v>
      </c>
      <c r="AI6" s="35">
        <v>24875</v>
      </c>
      <c r="AJ6" s="35">
        <v>24875</v>
      </c>
      <c r="AK6" s="35">
        <v>24875</v>
      </c>
      <c r="AL6" s="35">
        <v>24875</v>
      </c>
      <c r="AM6" s="35">
        <v>24875</v>
      </c>
      <c r="AN6" s="35">
        <v>24875</v>
      </c>
      <c r="AO6" s="35">
        <v>24875</v>
      </c>
      <c r="AP6" s="35">
        <v>24875</v>
      </c>
      <c r="AQ6" s="35">
        <v>24875</v>
      </c>
      <c r="AR6" s="35">
        <v>24875</v>
      </c>
      <c r="AS6" s="35">
        <v>24875</v>
      </c>
      <c r="AT6" s="35">
        <v>24875</v>
      </c>
      <c r="AU6" s="35">
        <v>24875</v>
      </c>
      <c r="AV6" s="35">
        <v>24875</v>
      </c>
      <c r="AW6" s="35">
        <v>24875</v>
      </c>
      <c r="AY6" s="106">
        <f t="shared" si="0"/>
        <v>298500</v>
      </c>
      <c r="AZ6" s="106">
        <f t="shared" si="1"/>
        <v>298500</v>
      </c>
      <c r="BA6" s="106">
        <f t="shared" si="2"/>
        <v>0</v>
      </c>
      <c r="BB6" s="104">
        <f t="shared" si="3"/>
        <v>0</v>
      </c>
    </row>
    <row r="7" spans="1:54" s="25" customFormat="1" ht="72" x14ac:dyDescent="0.35">
      <c r="A7" s="6" t="s">
        <v>33</v>
      </c>
      <c r="B7" s="3" t="s">
        <v>659</v>
      </c>
      <c r="C7" s="3" t="s">
        <v>389</v>
      </c>
      <c r="D7" s="3" t="s">
        <v>884</v>
      </c>
      <c r="E7" s="3" t="s">
        <v>660</v>
      </c>
      <c r="F7" s="18">
        <v>0.9</v>
      </c>
      <c r="G7" s="6" t="s">
        <v>288</v>
      </c>
      <c r="H7" s="6" t="s">
        <v>326</v>
      </c>
      <c r="I7" s="3" t="s">
        <v>289</v>
      </c>
      <c r="J7" s="6" t="s">
        <v>656</v>
      </c>
      <c r="K7" s="20" t="s">
        <v>62</v>
      </c>
      <c r="L7" s="3" t="s">
        <v>88</v>
      </c>
      <c r="M7" s="3" t="s">
        <v>328</v>
      </c>
      <c r="N7" s="3" t="s">
        <v>329</v>
      </c>
      <c r="O7" s="3" t="s">
        <v>150</v>
      </c>
      <c r="P7" s="3" t="s">
        <v>291</v>
      </c>
      <c r="Q7" s="7" t="s">
        <v>157</v>
      </c>
      <c r="R7" s="4"/>
      <c r="S7" s="8">
        <v>510203</v>
      </c>
      <c r="T7" s="9">
        <v>1140027.33</v>
      </c>
      <c r="U7" s="9"/>
      <c r="V7" s="13"/>
      <c r="W7" s="4"/>
      <c r="X7" s="4"/>
      <c r="Y7" s="4"/>
      <c r="Z7" s="35">
        <v>95002.28</v>
      </c>
      <c r="AA7" s="35">
        <v>95002.28</v>
      </c>
      <c r="AB7" s="35">
        <v>95002.28</v>
      </c>
      <c r="AC7" s="35">
        <v>95002.28</v>
      </c>
      <c r="AD7" s="35">
        <v>95002.28</v>
      </c>
      <c r="AE7" s="35">
        <v>95002.28</v>
      </c>
      <c r="AF7" s="35">
        <v>95002.28</v>
      </c>
      <c r="AG7" s="35">
        <v>95002.28</v>
      </c>
      <c r="AH7" s="35">
        <v>95002.28</v>
      </c>
      <c r="AI7" s="35">
        <v>95002.28</v>
      </c>
      <c r="AJ7" s="35">
        <v>95002.28</v>
      </c>
      <c r="AK7" s="35">
        <v>95002.28</v>
      </c>
      <c r="AL7" s="35">
        <v>95002.28</v>
      </c>
      <c r="AM7" s="35">
        <v>95002.28</v>
      </c>
      <c r="AN7" s="35">
        <v>95002.27</v>
      </c>
      <c r="AO7" s="35">
        <v>95002.27</v>
      </c>
      <c r="AP7" s="35">
        <v>95002.27</v>
      </c>
      <c r="AQ7" s="35">
        <v>95002.27</v>
      </c>
      <c r="AR7" s="35">
        <v>95002.27</v>
      </c>
      <c r="AS7" s="35">
        <v>95002.27</v>
      </c>
      <c r="AT7" s="35">
        <v>95002.28</v>
      </c>
      <c r="AU7" s="35">
        <v>95002.28</v>
      </c>
      <c r="AV7" s="35">
        <v>95002.28</v>
      </c>
      <c r="AW7" s="35">
        <v>95002.28</v>
      </c>
      <c r="AY7" s="106">
        <f t="shared" si="0"/>
        <v>1140027.33</v>
      </c>
      <c r="AZ7" s="106">
        <f t="shared" si="1"/>
        <v>1140027.33</v>
      </c>
      <c r="BA7" s="106">
        <f t="shared" si="2"/>
        <v>0</v>
      </c>
      <c r="BB7" s="104">
        <f t="shared" si="3"/>
        <v>0</v>
      </c>
    </row>
    <row r="8" spans="1:54" s="25" customFormat="1" ht="72" x14ac:dyDescent="0.35">
      <c r="A8" s="6" t="s">
        <v>33</v>
      </c>
      <c r="B8" s="3" t="s">
        <v>659</v>
      </c>
      <c r="C8" s="3" t="s">
        <v>389</v>
      </c>
      <c r="D8" s="3" t="s">
        <v>884</v>
      </c>
      <c r="E8" s="3" t="s">
        <v>660</v>
      </c>
      <c r="F8" s="18">
        <v>0.9</v>
      </c>
      <c r="G8" s="6" t="s">
        <v>288</v>
      </c>
      <c r="H8" s="6" t="s">
        <v>326</v>
      </c>
      <c r="I8" s="3" t="s">
        <v>289</v>
      </c>
      <c r="J8" s="6" t="s">
        <v>656</v>
      </c>
      <c r="K8" s="20" t="s">
        <v>62</v>
      </c>
      <c r="L8" s="3" t="s">
        <v>88</v>
      </c>
      <c r="M8" s="3" t="s">
        <v>328</v>
      </c>
      <c r="N8" s="3" t="s">
        <v>329</v>
      </c>
      <c r="O8" s="3" t="s">
        <v>150</v>
      </c>
      <c r="P8" s="3" t="s">
        <v>291</v>
      </c>
      <c r="Q8" s="7" t="s">
        <v>157</v>
      </c>
      <c r="R8" s="4"/>
      <c r="S8" s="8">
        <v>710203</v>
      </c>
      <c r="T8" s="9">
        <v>24875</v>
      </c>
      <c r="U8" s="9"/>
      <c r="V8" s="13"/>
      <c r="W8" s="4"/>
      <c r="X8" s="4"/>
      <c r="Y8" s="4"/>
      <c r="Z8" s="35">
        <v>2072.92</v>
      </c>
      <c r="AA8" s="35">
        <v>2072.92</v>
      </c>
      <c r="AB8" s="35">
        <v>2072.92</v>
      </c>
      <c r="AC8" s="35">
        <v>2072.92</v>
      </c>
      <c r="AD8" s="35">
        <v>2072.92</v>
      </c>
      <c r="AE8" s="35">
        <v>2072.92</v>
      </c>
      <c r="AF8" s="35">
        <v>2072.92</v>
      </c>
      <c r="AG8" s="35">
        <v>2072.92</v>
      </c>
      <c r="AH8" s="35">
        <v>2072.92</v>
      </c>
      <c r="AI8" s="35">
        <v>2072.92</v>
      </c>
      <c r="AJ8" s="35">
        <v>2072.92</v>
      </c>
      <c r="AK8" s="35">
        <v>2072.92</v>
      </c>
      <c r="AL8" s="35">
        <v>2072.92</v>
      </c>
      <c r="AM8" s="35">
        <v>2072.92</v>
      </c>
      <c r="AN8" s="35">
        <v>2072.92</v>
      </c>
      <c r="AO8" s="35">
        <v>2072.92</v>
      </c>
      <c r="AP8" s="35">
        <v>2072.91</v>
      </c>
      <c r="AQ8" s="35">
        <v>2072.91</v>
      </c>
      <c r="AR8" s="35">
        <v>2072.91</v>
      </c>
      <c r="AS8" s="35">
        <v>2072.91</v>
      </c>
      <c r="AT8" s="35">
        <v>2072.91</v>
      </c>
      <c r="AU8" s="35">
        <v>2072.91</v>
      </c>
      <c r="AV8" s="35">
        <v>2072.91</v>
      </c>
      <c r="AW8" s="35">
        <v>2072.91</v>
      </c>
      <c r="AY8" s="106">
        <f t="shared" si="0"/>
        <v>24875</v>
      </c>
      <c r="AZ8" s="106">
        <f t="shared" si="1"/>
        <v>24875</v>
      </c>
      <c r="BA8" s="106">
        <f t="shared" si="2"/>
        <v>0</v>
      </c>
      <c r="BB8" s="104">
        <f t="shared" si="3"/>
        <v>0</v>
      </c>
    </row>
    <row r="9" spans="1:54" s="25" customFormat="1" ht="72" x14ac:dyDescent="0.35">
      <c r="A9" s="6" t="s">
        <v>33</v>
      </c>
      <c r="B9" s="3" t="s">
        <v>659</v>
      </c>
      <c r="C9" s="3" t="s">
        <v>389</v>
      </c>
      <c r="D9" s="3" t="s">
        <v>884</v>
      </c>
      <c r="E9" s="3" t="s">
        <v>660</v>
      </c>
      <c r="F9" s="18">
        <v>0.9</v>
      </c>
      <c r="G9" s="6" t="s">
        <v>288</v>
      </c>
      <c r="H9" s="6" t="s">
        <v>326</v>
      </c>
      <c r="I9" s="3" t="s">
        <v>289</v>
      </c>
      <c r="J9" s="6" t="s">
        <v>656</v>
      </c>
      <c r="K9" s="20" t="s">
        <v>62</v>
      </c>
      <c r="L9" s="3" t="s">
        <v>88</v>
      </c>
      <c r="M9" s="3" t="s">
        <v>328</v>
      </c>
      <c r="N9" s="3" t="s">
        <v>329</v>
      </c>
      <c r="O9" s="3" t="s">
        <v>150</v>
      </c>
      <c r="P9" s="3" t="s">
        <v>291</v>
      </c>
      <c r="Q9" s="7" t="s">
        <v>157</v>
      </c>
      <c r="R9" s="4"/>
      <c r="S9" s="8">
        <v>510204</v>
      </c>
      <c r="T9" s="9">
        <v>555000</v>
      </c>
      <c r="U9" s="9"/>
      <c r="V9" s="13"/>
      <c r="W9" s="4"/>
      <c r="X9" s="4"/>
      <c r="Y9" s="4"/>
      <c r="Z9" s="35">
        <v>46250</v>
      </c>
      <c r="AA9" s="35">
        <v>46250</v>
      </c>
      <c r="AB9" s="35">
        <v>46250</v>
      </c>
      <c r="AC9" s="35">
        <v>46250</v>
      </c>
      <c r="AD9" s="35">
        <v>46250</v>
      </c>
      <c r="AE9" s="35">
        <v>46250</v>
      </c>
      <c r="AF9" s="35">
        <v>46250</v>
      </c>
      <c r="AG9" s="35">
        <v>46250</v>
      </c>
      <c r="AH9" s="35">
        <v>46250</v>
      </c>
      <c r="AI9" s="35">
        <v>46250</v>
      </c>
      <c r="AJ9" s="35">
        <v>46250</v>
      </c>
      <c r="AK9" s="35">
        <v>46250</v>
      </c>
      <c r="AL9" s="35">
        <v>46250</v>
      </c>
      <c r="AM9" s="35">
        <v>46250</v>
      </c>
      <c r="AN9" s="35">
        <v>46250</v>
      </c>
      <c r="AO9" s="35">
        <v>46250</v>
      </c>
      <c r="AP9" s="35">
        <v>46250</v>
      </c>
      <c r="AQ9" s="35">
        <v>46250</v>
      </c>
      <c r="AR9" s="35">
        <v>46250</v>
      </c>
      <c r="AS9" s="35">
        <v>46250</v>
      </c>
      <c r="AT9" s="35">
        <v>46250</v>
      </c>
      <c r="AU9" s="35">
        <v>46250</v>
      </c>
      <c r="AV9" s="35">
        <v>46250</v>
      </c>
      <c r="AW9" s="35">
        <v>46250</v>
      </c>
      <c r="AY9" s="106">
        <f t="shared" si="0"/>
        <v>555000</v>
      </c>
      <c r="AZ9" s="106">
        <f t="shared" si="1"/>
        <v>555000</v>
      </c>
      <c r="BA9" s="106">
        <f t="shared" si="2"/>
        <v>0</v>
      </c>
      <c r="BB9" s="104">
        <f t="shared" si="3"/>
        <v>0</v>
      </c>
    </row>
    <row r="10" spans="1:54" s="25" customFormat="1" ht="72" x14ac:dyDescent="0.35">
      <c r="A10" s="6" t="s">
        <v>33</v>
      </c>
      <c r="B10" s="3" t="s">
        <v>659</v>
      </c>
      <c r="C10" s="3" t="s">
        <v>389</v>
      </c>
      <c r="D10" s="3" t="s">
        <v>884</v>
      </c>
      <c r="E10" s="3" t="s">
        <v>660</v>
      </c>
      <c r="F10" s="18">
        <v>0.9</v>
      </c>
      <c r="G10" s="6" t="s">
        <v>288</v>
      </c>
      <c r="H10" s="6" t="s">
        <v>326</v>
      </c>
      <c r="I10" s="3" t="s">
        <v>289</v>
      </c>
      <c r="J10" s="6" t="s">
        <v>656</v>
      </c>
      <c r="K10" s="20" t="s">
        <v>62</v>
      </c>
      <c r="L10" s="3" t="s">
        <v>88</v>
      </c>
      <c r="M10" s="3" t="s">
        <v>328</v>
      </c>
      <c r="N10" s="3" t="s">
        <v>329</v>
      </c>
      <c r="O10" s="3" t="s">
        <v>150</v>
      </c>
      <c r="P10" s="3" t="s">
        <v>291</v>
      </c>
      <c r="Q10" s="7" t="s">
        <v>157</v>
      </c>
      <c r="R10" s="4"/>
      <c r="S10" s="8">
        <v>710204</v>
      </c>
      <c r="T10" s="9">
        <v>21675</v>
      </c>
      <c r="U10" s="9"/>
      <c r="V10" s="13"/>
      <c r="W10" s="4"/>
      <c r="X10" s="4"/>
      <c r="Y10" s="4"/>
      <c r="Z10" s="35">
        <v>1806.25</v>
      </c>
      <c r="AA10" s="35">
        <v>1806.25</v>
      </c>
      <c r="AB10" s="35">
        <v>1806.25</v>
      </c>
      <c r="AC10" s="35">
        <v>1806.25</v>
      </c>
      <c r="AD10" s="35">
        <v>1806.25</v>
      </c>
      <c r="AE10" s="35">
        <v>1806.25</v>
      </c>
      <c r="AF10" s="35">
        <v>1806.25</v>
      </c>
      <c r="AG10" s="35">
        <v>1806.25</v>
      </c>
      <c r="AH10" s="35">
        <v>1806.25</v>
      </c>
      <c r="AI10" s="35">
        <v>1806.25</v>
      </c>
      <c r="AJ10" s="35">
        <v>1806.25</v>
      </c>
      <c r="AK10" s="35">
        <v>1806.25</v>
      </c>
      <c r="AL10" s="35">
        <v>1806.25</v>
      </c>
      <c r="AM10" s="35">
        <v>1806.25</v>
      </c>
      <c r="AN10" s="35">
        <v>1806.25</v>
      </c>
      <c r="AO10" s="35">
        <v>1806.25</v>
      </c>
      <c r="AP10" s="35">
        <v>1806.25</v>
      </c>
      <c r="AQ10" s="35">
        <v>1806.25</v>
      </c>
      <c r="AR10" s="35">
        <v>1806.25</v>
      </c>
      <c r="AS10" s="35">
        <v>1806.25</v>
      </c>
      <c r="AT10" s="35">
        <v>1806.25</v>
      </c>
      <c r="AU10" s="35">
        <v>1806.25</v>
      </c>
      <c r="AV10" s="35">
        <v>1806.25</v>
      </c>
      <c r="AW10" s="35">
        <v>1806.25</v>
      </c>
      <c r="AY10" s="106">
        <f t="shared" si="0"/>
        <v>21675</v>
      </c>
      <c r="AZ10" s="106">
        <f t="shared" si="1"/>
        <v>21675</v>
      </c>
      <c r="BA10" s="106">
        <f t="shared" si="2"/>
        <v>0</v>
      </c>
      <c r="BB10" s="104">
        <f t="shared" si="3"/>
        <v>0</v>
      </c>
    </row>
    <row r="11" spans="1:54" s="25" customFormat="1" ht="72" x14ac:dyDescent="0.35">
      <c r="A11" s="6" t="s">
        <v>33</v>
      </c>
      <c r="B11" s="3" t="s">
        <v>659</v>
      </c>
      <c r="C11" s="3" t="s">
        <v>389</v>
      </c>
      <c r="D11" s="3" t="s">
        <v>884</v>
      </c>
      <c r="E11" s="3" t="s">
        <v>660</v>
      </c>
      <c r="F11" s="18">
        <v>0.9</v>
      </c>
      <c r="G11" s="6" t="s">
        <v>288</v>
      </c>
      <c r="H11" s="6" t="s">
        <v>326</v>
      </c>
      <c r="I11" s="3" t="s">
        <v>289</v>
      </c>
      <c r="J11" s="6" t="s">
        <v>656</v>
      </c>
      <c r="K11" s="20" t="s">
        <v>62</v>
      </c>
      <c r="L11" s="3" t="s">
        <v>88</v>
      </c>
      <c r="M11" s="3" t="s">
        <v>328</v>
      </c>
      <c r="N11" s="3" t="s">
        <v>329</v>
      </c>
      <c r="O11" s="3" t="s">
        <v>150</v>
      </c>
      <c r="P11" s="3" t="s">
        <v>291</v>
      </c>
      <c r="Q11" s="7" t="s">
        <v>157</v>
      </c>
      <c r="R11" s="4"/>
      <c r="S11" s="8">
        <v>510306</v>
      </c>
      <c r="T11" s="9">
        <v>585360</v>
      </c>
      <c r="U11" s="9"/>
      <c r="V11" s="13"/>
      <c r="W11" s="4"/>
      <c r="X11" s="4"/>
      <c r="Y11" s="4"/>
      <c r="Z11" s="35">
        <v>48780</v>
      </c>
      <c r="AA11" s="35">
        <v>48780</v>
      </c>
      <c r="AB11" s="35">
        <v>48780</v>
      </c>
      <c r="AC11" s="35">
        <v>48780</v>
      </c>
      <c r="AD11" s="35">
        <v>48780</v>
      </c>
      <c r="AE11" s="35">
        <v>48780</v>
      </c>
      <c r="AF11" s="35">
        <v>48780</v>
      </c>
      <c r="AG11" s="35">
        <v>48780</v>
      </c>
      <c r="AH11" s="35">
        <v>48780</v>
      </c>
      <c r="AI11" s="35">
        <v>48780</v>
      </c>
      <c r="AJ11" s="35">
        <v>48780</v>
      </c>
      <c r="AK11" s="35">
        <v>48780</v>
      </c>
      <c r="AL11" s="35">
        <v>48780</v>
      </c>
      <c r="AM11" s="35">
        <v>48780</v>
      </c>
      <c r="AN11" s="35">
        <v>48780</v>
      </c>
      <c r="AO11" s="35">
        <v>48780</v>
      </c>
      <c r="AP11" s="35">
        <v>48780</v>
      </c>
      <c r="AQ11" s="35">
        <v>48780</v>
      </c>
      <c r="AR11" s="35">
        <v>48780</v>
      </c>
      <c r="AS11" s="35">
        <v>48780</v>
      </c>
      <c r="AT11" s="35">
        <v>48780</v>
      </c>
      <c r="AU11" s="35">
        <v>48780</v>
      </c>
      <c r="AV11" s="35">
        <v>48780</v>
      </c>
      <c r="AW11" s="35">
        <v>48780</v>
      </c>
      <c r="AY11" s="106">
        <f t="shared" si="0"/>
        <v>585360</v>
      </c>
      <c r="AZ11" s="106">
        <f t="shared" si="1"/>
        <v>585360</v>
      </c>
      <c r="BA11" s="106">
        <f t="shared" si="2"/>
        <v>0</v>
      </c>
      <c r="BB11" s="104">
        <f t="shared" si="3"/>
        <v>0</v>
      </c>
    </row>
    <row r="12" spans="1:54" s="25" customFormat="1" ht="72" x14ac:dyDescent="0.35">
      <c r="A12" s="6" t="s">
        <v>33</v>
      </c>
      <c r="B12" s="3" t="s">
        <v>659</v>
      </c>
      <c r="C12" s="3" t="s">
        <v>389</v>
      </c>
      <c r="D12" s="3" t="s">
        <v>884</v>
      </c>
      <c r="E12" s="3" t="s">
        <v>660</v>
      </c>
      <c r="F12" s="18">
        <v>0.9</v>
      </c>
      <c r="G12" s="6" t="s">
        <v>288</v>
      </c>
      <c r="H12" s="6" t="s">
        <v>326</v>
      </c>
      <c r="I12" s="3" t="s">
        <v>289</v>
      </c>
      <c r="J12" s="6" t="s">
        <v>656</v>
      </c>
      <c r="K12" s="20" t="s">
        <v>62</v>
      </c>
      <c r="L12" s="3" t="s">
        <v>88</v>
      </c>
      <c r="M12" s="3" t="s">
        <v>328</v>
      </c>
      <c r="N12" s="3" t="s">
        <v>329</v>
      </c>
      <c r="O12" s="3" t="s">
        <v>150</v>
      </c>
      <c r="P12" s="3" t="s">
        <v>291</v>
      </c>
      <c r="Q12" s="7" t="s">
        <v>157</v>
      </c>
      <c r="R12" s="4"/>
      <c r="S12" s="8">
        <v>510510</v>
      </c>
      <c r="T12" s="9">
        <v>800000</v>
      </c>
      <c r="U12" s="9"/>
      <c r="V12" s="13"/>
      <c r="W12" s="4"/>
      <c r="X12" s="4"/>
      <c r="Y12" s="4"/>
      <c r="Z12" s="35">
        <v>66666.67</v>
      </c>
      <c r="AA12" s="35">
        <v>66666.67</v>
      </c>
      <c r="AB12" s="35">
        <v>66666.67</v>
      </c>
      <c r="AC12" s="35">
        <v>66666.67</v>
      </c>
      <c r="AD12" s="35">
        <v>66666.67</v>
      </c>
      <c r="AE12" s="35">
        <v>66666.67</v>
      </c>
      <c r="AF12" s="35">
        <v>66666.67</v>
      </c>
      <c r="AG12" s="35">
        <v>66666.67</v>
      </c>
      <c r="AH12" s="35">
        <v>66666.67</v>
      </c>
      <c r="AI12" s="35">
        <v>66666.67</v>
      </c>
      <c r="AJ12" s="35">
        <v>66666.67</v>
      </c>
      <c r="AK12" s="35">
        <v>66666.67</v>
      </c>
      <c r="AL12" s="35">
        <v>66666.67</v>
      </c>
      <c r="AM12" s="35">
        <v>66666.67</v>
      </c>
      <c r="AN12" s="35">
        <v>66666.67</v>
      </c>
      <c r="AO12" s="35">
        <v>66666.67</v>
      </c>
      <c r="AP12" s="35">
        <v>66666.66</v>
      </c>
      <c r="AQ12" s="35">
        <v>66666.66</v>
      </c>
      <c r="AR12" s="35">
        <v>66666.66</v>
      </c>
      <c r="AS12" s="35">
        <v>66666.66</v>
      </c>
      <c r="AT12" s="35">
        <v>66666.66</v>
      </c>
      <c r="AU12" s="35">
        <v>66666.66</v>
      </c>
      <c r="AV12" s="35">
        <v>66666.66</v>
      </c>
      <c r="AW12" s="35">
        <v>66666.66</v>
      </c>
      <c r="AY12" s="106">
        <f t="shared" si="0"/>
        <v>800000.00000000012</v>
      </c>
      <c r="AZ12" s="106">
        <f t="shared" si="1"/>
        <v>800000.00000000012</v>
      </c>
      <c r="BA12" s="106">
        <f t="shared" si="2"/>
        <v>0</v>
      </c>
      <c r="BB12" s="104">
        <f t="shared" si="3"/>
        <v>0</v>
      </c>
    </row>
    <row r="13" spans="1:54" s="25" customFormat="1" ht="72" x14ac:dyDescent="0.35">
      <c r="A13" s="6" t="s">
        <v>33</v>
      </c>
      <c r="B13" s="3" t="s">
        <v>659</v>
      </c>
      <c r="C13" s="3" t="s">
        <v>389</v>
      </c>
      <c r="D13" s="3" t="s">
        <v>884</v>
      </c>
      <c r="E13" s="3" t="s">
        <v>660</v>
      </c>
      <c r="F13" s="18">
        <v>0.9</v>
      </c>
      <c r="G13" s="6" t="s">
        <v>288</v>
      </c>
      <c r="H13" s="6" t="s">
        <v>326</v>
      </c>
      <c r="I13" s="3" t="s">
        <v>289</v>
      </c>
      <c r="J13" s="6" t="s">
        <v>656</v>
      </c>
      <c r="K13" s="20" t="s">
        <v>62</v>
      </c>
      <c r="L13" s="3" t="s">
        <v>88</v>
      </c>
      <c r="M13" s="3" t="s">
        <v>328</v>
      </c>
      <c r="N13" s="3" t="s">
        <v>329</v>
      </c>
      <c r="O13" s="3" t="s">
        <v>150</v>
      </c>
      <c r="P13" s="3" t="s">
        <v>291</v>
      </c>
      <c r="Q13" s="7" t="s">
        <v>157</v>
      </c>
      <c r="R13" s="4"/>
      <c r="S13" s="8">
        <v>510512</v>
      </c>
      <c r="T13" s="9">
        <v>12000</v>
      </c>
      <c r="U13" s="9"/>
      <c r="V13" s="13"/>
      <c r="W13" s="4"/>
      <c r="X13" s="4"/>
      <c r="Y13" s="4"/>
      <c r="Z13" s="35">
        <v>1000</v>
      </c>
      <c r="AA13" s="35">
        <v>1000</v>
      </c>
      <c r="AB13" s="35">
        <v>1000</v>
      </c>
      <c r="AC13" s="35">
        <v>1000</v>
      </c>
      <c r="AD13" s="35">
        <v>1000</v>
      </c>
      <c r="AE13" s="35">
        <v>1000</v>
      </c>
      <c r="AF13" s="35">
        <v>1000</v>
      </c>
      <c r="AG13" s="35">
        <v>1000</v>
      </c>
      <c r="AH13" s="35">
        <v>1000</v>
      </c>
      <c r="AI13" s="35">
        <v>1000</v>
      </c>
      <c r="AJ13" s="35">
        <v>1000</v>
      </c>
      <c r="AK13" s="35">
        <v>1000</v>
      </c>
      <c r="AL13" s="35">
        <v>1000</v>
      </c>
      <c r="AM13" s="35">
        <v>1000</v>
      </c>
      <c r="AN13" s="35">
        <v>1000</v>
      </c>
      <c r="AO13" s="35">
        <v>1000</v>
      </c>
      <c r="AP13" s="35">
        <v>1000</v>
      </c>
      <c r="AQ13" s="35">
        <v>1000</v>
      </c>
      <c r="AR13" s="35">
        <v>1000</v>
      </c>
      <c r="AS13" s="35">
        <v>1000</v>
      </c>
      <c r="AT13" s="35">
        <v>1000</v>
      </c>
      <c r="AU13" s="35">
        <v>1000</v>
      </c>
      <c r="AV13" s="35">
        <v>1000</v>
      </c>
      <c r="AW13" s="35">
        <v>1000</v>
      </c>
      <c r="AY13" s="106">
        <f t="shared" si="0"/>
        <v>12000</v>
      </c>
      <c r="AZ13" s="106">
        <f t="shared" si="1"/>
        <v>12000</v>
      </c>
      <c r="BA13" s="106">
        <f t="shared" si="2"/>
        <v>0</v>
      </c>
      <c r="BB13" s="104">
        <f t="shared" si="3"/>
        <v>0</v>
      </c>
    </row>
    <row r="14" spans="1:54" s="25" customFormat="1" ht="72" x14ac:dyDescent="0.35">
      <c r="A14" s="6" t="s">
        <v>33</v>
      </c>
      <c r="B14" s="3" t="s">
        <v>659</v>
      </c>
      <c r="C14" s="3" t="s">
        <v>389</v>
      </c>
      <c r="D14" s="3" t="s">
        <v>884</v>
      </c>
      <c r="E14" s="3" t="s">
        <v>660</v>
      </c>
      <c r="F14" s="18">
        <v>0.9</v>
      </c>
      <c r="G14" s="6" t="s">
        <v>288</v>
      </c>
      <c r="H14" s="6" t="s">
        <v>326</v>
      </c>
      <c r="I14" s="3" t="s">
        <v>289</v>
      </c>
      <c r="J14" s="6" t="s">
        <v>656</v>
      </c>
      <c r="K14" s="20" t="s">
        <v>62</v>
      </c>
      <c r="L14" s="3" t="s">
        <v>88</v>
      </c>
      <c r="M14" s="3" t="s">
        <v>328</v>
      </c>
      <c r="N14" s="3" t="s">
        <v>329</v>
      </c>
      <c r="O14" s="3" t="s">
        <v>150</v>
      </c>
      <c r="P14" s="3" t="s">
        <v>291</v>
      </c>
      <c r="Q14" s="7" t="s">
        <v>157</v>
      </c>
      <c r="R14" s="4"/>
      <c r="S14" s="8">
        <v>510513</v>
      </c>
      <c r="T14" s="9">
        <v>120000</v>
      </c>
      <c r="U14" s="9"/>
      <c r="V14" s="13"/>
      <c r="W14" s="4"/>
      <c r="X14" s="4"/>
      <c r="Y14" s="4"/>
      <c r="Z14" s="35">
        <v>10000</v>
      </c>
      <c r="AA14" s="35">
        <v>10000</v>
      </c>
      <c r="AB14" s="35">
        <v>10000</v>
      </c>
      <c r="AC14" s="35">
        <v>10000</v>
      </c>
      <c r="AD14" s="35">
        <v>10000</v>
      </c>
      <c r="AE14" s="35">
        <v>10000</v>
      </c>
      <c r="AF14" s="35">
        <v>10000</v>
      </c>
      <c r="AG14" s="35">
        <v>10000</v>
      </c>
      <c r="AH14" s="35">
        <v>10000</v>
      </c>
      <c r="AI14" s="35">
        <v>10000</v>
      </c>
      <c r="AJ14" s="35">
        <v>10000</v>
      </c>
      <c r="AK14" s="35">
        <v>10000</v>
      </c>
      <c r="AL14" s="35">
        <v>10000</v>
      </c>
      <c r="AM14" s="35">
        <v>10000</v>
      </c>
      <c r="AN14" s="35">
        <v>10000</v>
      </c>
      <c r="AO14" s="35">
        <v>10000</v>
      </c>
      <c r="AP14" s="35">
        <v>10000</v>
      </c>
      <c r="AQ14" s="35">
        <v>10000</v>
      </c>
      <c r="AR14" s="35">
        <v>10000</v>
      </c>
      <c r="AS14" s="35">
        <v>10000</v>
      </c>
      <c r="AT14" s="35">
        <v>10000</v>
      </c>
      <c r="AU14" s="35">
        <v>10000</v>
      </c>
      <c r="AV14" s="35">
        <v>10000</v>
      </c>
      <c r="AW14" s="35">
        <v>10000</v>
      </c>
      <c r="AY14" s="106">
        <f t="shared" si="0"/>
        <v>120000</v>
      </c>
      <c r="AZ14" s="106">
        <f t="shared" si="1"/>
        <v>120000</v>
      </c>
      <c r="BA14" s="106">
        <f t="shared" si="2"/>
        <v>0</v>
      </c>
      <c r="BB14" s="104">
        <f t="shared" si="3"/>
        <v>0</v>
      </c>
    </row>
    <row r="15" spans="1:54" s="25" customFormat="1" ht="72" x14ac:dyDescent="0.35">
      <c r="A15" s="6" t="s">
        <v>33</v>
      </c>
      <c r="B15" s="3" t="s">
        <v>659</v>
      </c>
      <c r="C15" s="3" t="s">
        <v>389</v>
      </c>
      <c r="D15" s="3" t="s">
        <v>884</v>
      </c>
      <c r="E15" s="3" t="s">
        <v>660</v>
      </c>
      <c r="F15" s="18">
        <v>0.9</v>
      </c>
      <c r="G15" s="6" t="s">
        <v>288</v>
      </c>
      <c r="H15" s="6" t="s">
        <v>326</v>
      </c>
      <c r="I15" s="3" t="s">
        <v>289</v>
      </c>
      <c r="J15" s="6" t="s">
        <v>656</v>
      </c>
      <c r="K15" s="20" t="s">
        <v>62</v>
      </c>
      <c r="L15" s="3" t="s">
        <v>88</v>
      </c>
      <c r="M15" s="3" t="s">
        <v>328</v>
      </c>
      <c r="N15" s="3" t="s">
        <v>329</v>
      </c>
      <c r="O15" s="3" t="s">
        <v>150</v>
      </c>
      <c r="P15" s="3" t="s">
        <v>291</v>
      </c>
      <c r="Q15" s="7" t="s">
        <v>157</v>
      </c>
      <c r="R15" s="4"/>
      <c r="S15" s="8">
        <v>510601</v>
      </c>
      <c r="T15" s="9">
        <v>1593758.21</v>
      </c>
      <c r="U15" s="9"/>
      <c r="V15" s="13"/>
      <c r="W15" s="4"/>
      <c r="X15" s="4"/>
      <c r="Y15" s="4"/>
      <c r="Z15" s="35">
        <v>132813.18</v>
      </c>
      <c r="AA15" s="35">
        <v>132813.18</v>
      </c>
      <c r="AB15" s="35">
        <v>132813.18</v>
      </c>
      <c r="AC15" s="35">
        <v>132813.18</v>
      </c>
      <c r="AD15" s="35">
        <v>132813.18</v>
      </c>
      <c r="AE15" s="35">
        <v>132813.18</v>
      </c>
      <c r="AF15" s="35">
        <v>132813.18</v>
      </c>
      <c r="AG15" s="35">
        <v>132813.18</v>
      </c>
      <c r="AH15" s="35">
        <v>132813.18</v>
      </c>
      <c r="AI15" s="35">
        <v>132813.18</v>
      </c>
      <c r="AJ15" s="35">
        <v>132813.18</v>
      </c>
      <c r="AK15" s="35">
        <v>132813.18</v>
      </c>
      <c r="AL15" s="35">
        <v>132813.18</v>
      </c>
      <c r="AM15" s="35">
        <v>132813.18</v>
      </c>
      <c r="AN15" s="35">
        <v>132813.19</v>
      </c>
      <c r="AO15" s="35">
        <v>132813.19</v>
      </c>
      <c r="AP15" s="35">
        <v>132813.19</v>
      </c>
      <c r="AQ15" s="35">
        <v>132813.19</v>
      </c>
      <c r="AR15" s="35">
        <v>132813.19</v>
      </c>
      <c r="AS15" s="35">
        <v>132813.19</v>
      </c>
      <c r="AT15" s="35">
        <v>132813.19</v>
      </c>
      <c r="AU15" s="35">
        <v>132813.19</v>
      </c>
      <c r="AV15" s="35">
        <v>132813.19</v>
      </c>
      <c r="AW15" s="35">
        <v>132813.19</v>
      </c>
      <c r="AY15" s="106">
        <f t="shared" si="0"/>
        <v>1593758.2099999995</v>
      </c>
      <c r="AZ15" s="106">
        <f t="shared" si="1"/>
        <v>1593758.2099999995</v>
      </c>
      <c r="BA15" s="106">
        <f t="shared" si="2"/>
        <v>0</v>
      </c>
      <c r="BB15" s="104">
        <f t="shared" si="3"/>
        <v>0</v>
      </c>
    </row>
    <row r="16" spans="1:54" s="25" customFormat="1" ht="72" x14ac:dyDescent="0.35">
      <c r="A16" s="6" t="s">
        <v>33</v>
      </c>
      <c r="B16" s="3" t="s">
        <v>659</v>
      </c>
      <c r="C16" s="3" t="s">
        <v>389</v>
      </c>
      <c r="D16" s="3" t="s">
        <v>884</v>
      </c>
      <c r="E16" s="3" t="s">
        <v>660</v>
      </c>
      <c r="F16" s="18">
        <v>0.9</v>
      </c>
      <c r="G16" s="6" t="s">
        <v>288</v>
      </c>
      <c r="H16" s="6" t="s">
        <v>326</v>
      </c>
      <c r="I16" s="3" t="s">
        <v>289</v>
      </c>
      <c r="J16" s="6" t="s">
        <v>656</v>
      </c>
      <c r="K16" s="20" t="s">
        <v>62</v>
      </c>
      <c r="L16" s="3" t="s">
        <v>88</v>
      </c>
      <c r="M16" s="3" t="s">
        <v>328</v>
      </c>
      <c r="N16" s="3" t="s">
        <v>329</v>
      </c>
      <c r="O16" s="3" t="s">
        <v>150</v>
      </c>
      <c r="P16" s="3" t="s">
        <v>291</v>
      </c>
      <c r="Q16" s="7" t="s">
        <v>157</v>
      </c>
      <c r="R16" s="4"/>
      <c r="S16" s="8">
        <v>710601</v>
      </c>
      <c r="T16" s="9">
        <v>36267.75</v>
      </c>
      <c r="U16" s="9"/>
      <c r="V16" s="13"/>
      <c r="W16" s="4"/>
      <c r="X16" s="4"/>
      <c r="Y16" s="4"/>
      <c r="Z16" s="35">
        <v>3022.31</v>
      </c>
      <c r="AA16" s="35">
        <v>3022.31</v>
      </c>
      <c r="AB16" s="35">
        <v>3022.31</v>
      </c>
      <c r="AC16" s="35">
        <v>3022.31</v>
      </c>
      <c r="AD16" s="35">
        <v>3022.31</v>
      </c>
      <c r="AE16" s="35">
        <v>3022.31</v>
      </c>
      <c r="AF16" s="35">
        <v>3022.31</v>
      </c>
      <c r="AG16" s="35">
        <v>3022.31</v>
      </c>
      <c r="AH16" s="35">
        <v>3022.31</v>
      </c>
      <c r="AI16" s="35">
        <v>3022.31</v>
      </c>
      <c r="AJ16" s="35">
        <v>3022.31</v>
      </c>
      <c r="AK16" s="35">
        <v>3022.31</v>
      </c>
      <c r="AL16" s="35">
        <v>3022.31</v>
      </c>
      <c r="AM16" s="35">
        <v>3022.31</v>
      </c>
      <c r="AN16" s="35">
        <v>3022.31</v>
      </c>
      <c r="AO16" s="35">
        <v>3022.31</v>
      </c>
      <c r="AP16" s="35">
        <v>3022.31</v>
      </c>
      <c r="AQ16" s="35">
        <v>3022.31</v>
      </c>
      <c r="AR16" s="35">
        <v>3022.32</v>
      </c>
      <c r="AS16" s="35">
        <v>3022.32</v>
      </c>
      <c r="AT16" s="35">
        <v>3022.32</v>
      </c>
      <c r="AU16" s="35">
        <v>3022.32</v>
      </c>
      <c r="AV16" s="35">
        <v>3022.32</v>
      </c>
      <c r="AW16" s="35">
        <v>3022.32</v>
      </c>
      <c r="AY16" s="106">
        <f t="shared" si="0"/>
        <v>36267.750000000007</v>
      </c>
      <c r="AZ16" s="106">
        <f t="shared" si="1"/>
        <v>36267.750000000007</v>
      </c>
      <c r="BA16" s="106">
        <f t="shared" si="2"/>
        <v>0</v>
      </c>
      <c r="BB16" s="104">
        <f t="shared" si="3"/>
        <v>0</v>
      </c>
    </row>
    <row r="17" spans="1:54" s="25" customFormat="1" ht="72" x14ac:dyDescent="0.35">
      <c r="A17" s="6" t="s">
        <v>33</v>
      </c>
      <c r="B17" s="3" t="s">
        <v>659</v>
      </c>
      <c r="C17" s="3" t="s">
        <v>389</v>
      </c>
      <c r="D17" s="3" t="s">
        <v>884</v>
      </c>
      <c r="E17" s="3" t="s">
        <v>660</v>
      </c>
      <c r="F17" s="18">
        <v>0.9</v>
      </c>
      <c r="G17" s="6" t="s">
        <v>288</v>
      </c>
      <c r="H17" s="6" t="s">
        <v>326</v>
      </c>
      <c r="I17" s="3" t="s">
        <v>289</v>
      </c>
      <c r="J17" s="6" t="s">
        <v>656</v>
      </c>
      <c r="K17" s="20" t="s">
        <v>62</v>
      </c>
      <c r="L17" s="3" t="s">
        <v>88</v>
      </c>
      <c r="M17" s="3" t="s">
        <v>328</v>
      </c>
      <c r="N17" s="3" t="s">
        <v>329</v>
      </c>
      <c r="O17" s="3" t="s">
        <v>150</v>
      </c>
      <c r="P17" s="3" t="s">
        <v>291</v>
      </c>
      <c r="Q17" s="7" t="s">
        <v>157</v>
      </c>
      <c r="R17" s="4"/>
      <c r="S17" s="8">
        <v>510602</v>
      </c>
      <c r="T17" s="9">
        <v>1025124.43</v>
      </c>
      <c r="U17" s="9"/>
      <c r="V17" s="13"/>
      <c r="W17" s="4"/>
      <c r="X17" s="4"/>
      <c r="Y17" s="4"/>
      <c r="Z17" s="35">
        <v>85427.04</v>
      </c>
      <c r="AA17" s="35">
        <v>85427.04</v>
      </c>
      <c r="AB17" s="35">
        <v>85427.04</v>
      </c>
      <c r="AC17" s="35">
        <v>85427.04</v>
      </c>
      <c r="AD17" s="35">
        <v>85427.04</v>
      </c>
      <c r="AE17" s="35">
        <v>85427.04</v>
      </c>
      <c r="AF17" s="35">
        <v>85427.04</v>
      </c>
      <c r="AG17" s="35">
        <v>85427.04</v>
      </c>
      <c r="AH17" s="35">
        <v>85427.04</v>
      </c>
      <c r="AI17" s="35">
        <v>85427.04</v>
      </c>
      <c r="AJ17" s="35">
        <v>85427.04</v>
      </c>
      <c r="AK17" s="35">
        <v>85427.04</v>
      </c>
      <c r="AL17" s="35">
        <v>85427.04</v>
      </c>
      <c r="AM17" s="35">
        <v>85427.04</v>
      </c>
      <c r="AN17" s="35">
        <v>85427.03</v>
      </c>
      <c r="AO17" s="35">
        <v>85427.03</v>
      </c>
      <c r="AP17" s="35">
        <v>85427.03</v>
      </c>
      <c r="AQ17" s="35">
        <v>85427.03</v>
      </c>
      <c r="AR17" s="35">
        <v>85427.03</v>
      </c>
      <c r="AS17" s="35">
        <v>85427.03</v>
      </c>
      <c r="AT17" s="35">
        <v>85427.03</v>
      </c>
      <c r="AU17" s="35">
        <v>85427.03</v>
      </c>
      <c r="AV17" s="35">
        <v>85427.03</v>
      </c>
      <c r="AW17" s="35">
        <v>85427.03</v>
      </c>
      <c r="AY17" s="106">
        <f t="shared" si="0"/>
        <v>1025124.43</v>
      </c>
      <c r="AZ17" s="106">
        <f t="shared" si="1"/>
        <v>1025124.43</v>
      </c>
      <c r="BA17" s="106">
        <f t="shared" si="2"/>
        <v>0</v>
      </c>
      <c r="BB17" s="104">
        <f t="shared" si="3"/>
        <v>0</v>
      </c>
    </row>
    <row r="18" spans="1:54" s="25" customFormat="1" ht="72" x14ac:dyDescent="0.35">
      <c r="A18" s="6" t="s">
        <v>33</v>
      </c>
      <c r="B18" s="3" t="s">
        <v>659</v>
      </c>
      <c r="C18" s="3" t="s">
        <v>389</v>
      </c>
      <c r="D18" s="3" t="s">
        <v>884</v>
      </c>
      <c r="E18" s="3" t="s">
        <v>660</v>
      </c>
      <c r="F18" s="18">
        <v>0.9</v>
      </c>
      <c r="G18" s="6" t="s">
        <v>288</v>
      </c>
      <c r="H18" s="6" t="s">
        <v>326</v>
      </c>
      <c r="I18" s="3" t="s">
        <v>289</v>
      </c>
      <c r="J18" s="6" t="s">
        <v>656</v>
      </c>
      <c r="K18" s="20" t="s">
        <v>62</v>
      </c>
      <c r="L18" s="3" t="s">
        <v>88</v>
      </c>
      <c r="M18" s="3" t="s">
        <v>328</v>
      </c>
      <c r="N18" s="3" t="s">
        <v>329</v>
      </c>
      <c r="O18" s="3" t="s">
        <v>150</v>
      </c>
      <c r="P18" s="3" t="s">
        <v>291</v>
      </c>
      <c r="Q18" s="7" t="s">
        <v>157</v>
      </c>
      <c r="R18" s="4"/>
      <c r="S18" s="8">
        <v>710602</v>
      </c>
      <c r="T18" s="9">
        <v>24875</v>
      </c>
      <c r="U18" s="9"/>
      <c r="V18" s="13"/>
      <c r="W18" s="4"/>
      <c r="X18" s="4"/>
      <c r="Y18" s="4"/>
      <c r="Z18" s="35">
        <v>2072.92</v>
      </c>
      <c r="AA18" s="35">
        <v>2072.92</v>
      </c>
      <c r="AB18" s="35">
        <v>2072.92</v>
      </c>
      <c r="AC18" s="35">
        <v>2072.92</v>
      </c>
      <c r="AD18" s="35">
        <v>2072.92</v>
      </c>
      <c r="AE18" s="35">
        <v>2072.92</v>
      </c>
      <c r="AF18" s="35">
        <v>2072.92</v>
      </c>
      <c r="AG18" s="35">
        <v>2072.92</v>
      </c>
      <c r="AH18" s="35">
        <v>2072.92</v>
      </c>
      <c r="AI18" s="35">
        <v>2072.92</v>
      </c>
      <c r="AJ18" s="35">
        <v>2072.92</v>
      </c>
      <c r="AK18" s="35">
        <v>2072.92</v>
      </c>
      <c r="AL18" s="35">
        <v>2072.92</v>
      </c>
      <c r="AM18" s="35">
        <v>2072.92</v>
      </c>
      <c r="AN18" s="35">
        <v>2072.92</v>
      </c>
      <c r="AO18" s="35">
        <v>2072.92</v>
      </c>
      <c r="AP18" s="35">
        <v>2072.91</v>
      </c>
      <c r="AQ18" s="35">
        <v>2072.91</v>
      </c>
      <c r="AR18" s="35">
        <v>2072.91</v>
      </c>
      <c r="AS18" s="35">
        <v>2072.91</v>
      </c>
      <c r="AT18" s="35">
        <v>2072.91</v>
      </c>
      <c r="AU18" s="35">
        <v>2072.91</v>
      </c>
      <c r="AV18" s="35">
        <v>2072.91</v>
      </c>
      <c r="AW18" s="35">
        <v>2072.91</v>
      </c>
      <c r="AY18" s="106">
        <f t="shared" si="0"/>
        <v>24875</v>
      </c>
      <c r="AZ18" s="106">
        <f t="shared" si="1"/>
        <v>24875</v>
      </c>
      <c r="BA18" s="106">
        <f t="shared" si="2"/>
        <v>0</v>
      </c>
      <c r="BB18" s="104">
        <f t="shared" si="3"/>
        <v>0</v>
      </c>
    </row>
    <row r="19" spans="1:54" s="25" customFormat="1" ht="72" x14ac:dyDescent="0.35">
      <c r="A19" s="6" t="s">
        <v>33</v>
      </c>
      <c r="B19" s="3" t="s">
        <v>659</v>
      </c>
      <c r="C19" s="3" t="s">
        <v>389</v>
      </c>
      <c r="D19" s="3" t="s">
        <v>884</v>
      </c>
      <c r="E19" s="3" t="s">
        <v>660</v>
      </c>
      <c r="F19" s="18">
        <v>0.9</v>
      </c>
      <c r="G19" s="6" t="s">
        <v>288</v>
      </c>
      <c r="H19" s="6" t="s">
        <v>326</v>
      </c>
      <c r="I19" s="3" t="s">
        <v>289</v>
      </c>
      <c r="J19" s="6" t="s">
        <v>656</v>
      </c>
      <c r="K19" s="20" t="s">
        <v>62</v>
      </c>
      <c r="L19" s="3" t="s">
        <v>88</v>
      </c>
      <c r="M19" s="3" t="s">
        <v>328</v>
      </c>
      <c r="N19" s="3" t="s">
        <v>329</v>
      </c>
      <c r="O19" s="3" t="s">
        <v>150</v>
      </c>
      <c r="P19" s="3" t="s">
        <v>291</v>
      </c>
      <c r="Q19" s="7" t="s">
        <v>157</v>
      </c>
      <c r="R19" s="4"/>
      <c r="S19" s="8">
        <v>510706</v>
      </c>
      <c r="T19" s="9">
        <v>450000</v>
      </c>
      <c r="U19" s="9"/>
      <c r="V19" s="13"/>
      <c r="W19" s="4"/>
      <c r="X19" s="4"/>
      <c r="Y19" s="4"/>
      <c r="Z19" s="35">
        <v>37500</v>
      </c>
      <c r="AA19" s="35">
        <v>37500</v>
      </c>
      <c r="AB19" s="35">
        <v>37500</v>
      </c>
      <c r="AC19" s="35">
        <v>37500</v>
      </c>
      <c r="AD19" s="35">
        <v>37500</v>
      </c>
      <c r="AE19" s="35">
        <v>37500</v>
      </c>
      <c r="AF19" s="35">
        <v>37500</v>
      </c>
      <c r="AG19" s="35">
        <v>37500</v>
      </c>
      <c r="AH19" s="35">
        <v>37500</v>
      </c>
      <c r="AI19" s="35">
        <v>37500</v>
      </c>
      <c r="AJ19" s="35">
        <v>37500</v>
      </c>
      <c r="AK19" s="35">
        <v>37500</v>
      </c>
      <c r="AL19" s="35">
        <v>37500</v>
      </c>
      <c r="AM19" s="35">
        <v>37500</v>
      </c>
      <c r="AN19" s="35">
        <v>37500</v>
      </c>
      <c r="AO19" s="35">
        <v>37500</v>
      </c>
      <c r="AP19" s="35">
        <v>37500</v>
      </c>
      <c r="AQ19" s="35">
        <v>37500</v>
      </c>
      <c r="AR19" s="35">
        <v>37500</v>
      </c>
      <c r="AS19" s="35">
        <v>37500</v>
      </c>
      <c r="AT19" s="35">
        <v>37500</v>
      </c>
      <c r="AU19" s="35">
        <v>37500</v>
      </c>
      <c r="AV19" s="35">
        <v>37500</v>
      </c>
      <c r="AW19" s="35">
        <v>37500</v>
      </c>
      <c r="AY19" s="106">
        <f t="shared" si="0"/>
        <v>450000</v>
      </c>
      <c r="AZ19" s="106">
        <f t="shared" si="1"/>
        <v>450000</v>
      </c>
      <c r="BA19" s="106">
        <f t="shared" si="2"/>
        <v>0</v>
      </c>
      <c r="BB19" s="104">
        <f t="shared" si="3"/>
        <v>0</v>
      </c>
    </row>
    <row r="20" spans="1:54" s="25" customFormat="1" ht="72" x14ac:dyDescent="0.35">
      <c r="A20" s="6" t="s">
        <v>33</v>
      </c>
      <c r="B20" s="3" t="s">
        <v>659</v>
      </c>
      <c r="C20" s="3" t="s">
        <v>389</v>
      </c>
      <c r="D20" s="3" t="s">
        <v>884</v>
      </c>
      <c r="E20" s="3" t="s">
        <v>660</v>
      </c>
      <c r="F20" s="18">
        <v>0.9</v>
      </c>
      <c r="G20" s="6" t="s">
        <v>288</v>
      </c>
      <c r="H20" s="6" t="s">
        <v>326</v>
      </c>
      <c r="I20" s="3" t="s">
        <v>289</v>
      </c>
      <c r="J20" s="6" t="s">
        <v>656</v>
      </c>
      <c r="K20" s="20" t="s">
        <v>62</v>
      </c>
      <c r="L20" s="3" t="s">
        <v>88</v>
      </c>
      <c r="M20" s="3" t="s">
        <v>328</v>
      </c>
      <c r="N20" s="3" t="s">
        <v>329</v>
      </c>
      <c r="O20" s="3" t="s">
        <v>150</v>
      </c>
      <c r="P20" s="3" t="s">
        <v>291</v>
      </c>
      <c r="Q20" s="7" t="s">
        <v>157</v>
      </c>
      <c r="R20" s="4"/>
      <c r="S20" s="8">
        <v>510707</v>
      </c>
      <c r="T20" s="9">
        <v>180000</v>
      </c>
      <c r="U20" s="9"/>
      <c r="V20" s="13"/>
      <c r="W20" s="4"/>
      <c r="X20" s="4"/>
      <c r="Y20" s="4"/>
      <c r="Z20" s="35">
        <v>15000</v>
      </c>
      <c r="AA20" s="35">
        <v>15000</v>
      </c>
      <c r="AB20" s="35">
        <v>15000</v>
      </c>
      <c r="AC20" s="35">
        <v>15000</v>
      </c>
      <c r="AD20" s="35">
        <v>15000</v>
      </c>
      <c r="AE20" s="35">
        <v>15000</v>
      </c>
      <c r="AF20" s="35">
        <v>15000</v>
      </c>
      <c r="AG20" s="35">
        <v>15000</v>
      </c>
      <c r="AH20" s="35">
        <v>15000</v>
      </c>
      <c r="AI20" s="35">
        <v>15000</v>
      </c>
      <c r="AJ20" s="35">
        <v>15000</v>
      </c>
      <c r="AK20" s="35">
        <v>15000</v>
      </c>
      <c r="AL20" s="35">
        <v>15000</v>
      </c>
      <c r="AM20" s="35">
        <v>15000</v>
      </c>
      <c r="AN20" s="35">
        <v>15000</v>
      </c>
      <c r="AO20" s="35">
        <v>15000</v>
      </c>
      <c r="AP20" s="35">
        <v>15000</v>
      </c>
      <c r="AQ20" s="35">
        <v>15000</v>
      </c>
      <c r="AR20" s="35">
        <v>15000</v>
      </c>
      <c r="AS20" s="35">
        <v>15000</v>
      </c>
      <c r="AT20" s="35">
        <v>15000</v>
      </c>
      <c r="AU20" s="35">
        <v>15000</v>
      </c>
      <c r="AV20" s="35">
        <v>15000</v>
      </c>
      <c r="AW20" s="35">
        <v>15000</v>
      </c>
      <c r="AY20" s="106">
        <f t="shared" si="0"/>
        <v>180000</v>
      </c>
      <c r="AZ20" s="106">
        <f t="shared" si="1"/>
        <v>180000</v>
      </c>
      <c r="BA20" s="106">
        <f t="shared" si="2"/>
        <v>0</v>
      </c>
      <c r="BB20" s="104">
        <f t="shared" si="3"/>
        <v>0</v>
      </c>
    </row>
    <row r="21" spans="1:54" s="25" customFormat="1" ht="72" x14ac:dyDescent="0.35">
      <c r="A21" s="6" t="s">
        <v>33</v>
      </c>
      <c r="B21" s="3" t="s">
        <v>659</v>
      </c>
      <c r="C21" s="3" t="s">
        <v>389</v>
      </c>
      <c r="D21" s="3" t="s">
        <v>884</v>
      </c>
      <c r="E21" s="3" t="s">
        <v>660</v>
      </c>
      <c r="F21" s="18">
        <v>0.9</v>
      </c>
      <c r="G21" s="6" t="s">
        <v>288</v>
      </c>
      <c r="H21" s="6" t="s">
        <v>326</v>
      </c>
      <c r="I21" s="3" t="s">
        <v>289</v>
      </c>
      <c r="J21" s="6" t="s">
        <v>656</v>
      </c>
      <c r="K21" s="20" t="s">
        <v>62</v>
      </c>
      <c r="L21" s="3" t="s">
        <v>88</v>
      </c>
      <c r="M21" s="3" t="s">
        <v>328</v>
      </c>
      <c r="N21" s="3" t="s">
        <v>329</v>
      </c>
      <c r="O21" s="3" t="s">
        <v>150</v>
      </c>
      <c r="P21" s="3" t="s">
        <v>291</v>
      </c>
      <c r="Q21" s="7" t="s">
        <v>157</v>
      </c>
      <c r="R21" s="4"/>
      <c r="S21" s="8">
        <v>710707</v>
      </c>
      <c r="T21" s="9">
        <v>12437.5</v>
      </c>
      <c r="U21" s="9"/>
      <c r="V21" s="13"/>
      <c r="W21" s="4"/>
      <c r="X21" s="4"/>
      <c r="Y21" s="4"/>
      <c r="Z21" s="35">
        <v>1036.46</v>
      </c>
      <c r="AA21" s="35">
        <v>1036.46</v>
      </c>
      <c r="AB21" s="35">
        <v>1036.46</v>
      </c>
      <c r="AC21" s="35">
        <v>1036.46</v>
      </c>
      <c r="AD21" s="35">
        <v>1036.46</v>
      </c>
      <c r="AE21" s="35">
        <v>1036.46</v>
      </c>
      <c r="AF21" s="35">
        <v>1036.46</v>
      </c>
      <c r="AG21" s="35">
        <v>1036.46</v>
      </c>
      <c r="AH21" s="35">
        <v>1036.46</v>
      </c>
      <c r="AI21" s="35">
        <v>1036.46</v>
      </c>
      <c r="AJ21" s="35">
        <v>1036.46</v>
      </c>
      <c r="AK21" s="35">
        <v>1036.46</v>
      </c>
      <c r="AL21" s="35">
        <v>1036.46</v>
      </c>
      <c r="AM21" s="35">
        <v>1036.46</v>
      </c>
      <c r="AN21" s="35">
        <v>1036.46</v>
      </c>
      <c r="AO21" s="35">
        <v>1036.46</v>
      </c>
      <c r="AP21" s="35">
        <v>1036.46</v>
      </c>
      <c r="AQ21" s="35">
        <v>1036.46</v>
      </c>
      <c r="AR21" s="35">
        <v>1036.46</v>
      </c>
      <c r="AS21" s="35">
        <v>1036.46</v>
      </c>
      <c r="AT21" s="35">
        <v>1036.45</v>
      </c>
      <c r="AU21" s="35">
        <v>1036.45</v>
      </c>
      <c r="AV21" s="35">
        <v>1036.45</v>
      </c>
      <c r="AW21" s="35">
        <v>1036.45</v>
      </c>
      <c r="AY21" s="106">
        <f t="shared" si="0"/>
        <v>12437.5</v>
      </c>
      <c r="AZ21" s="106">
        <f t="shared" si="1"/>
        <v>12437.5</v>
      </c>
      <c r="BA21" s="106">
        <f t="shared" si="2"/>
        <v>0</v>
      </c>
      <c r="BB21" s="104">
        <f t="shared" si="3"/>
        <v>0</v>
      </c>
    </row>
    <row r="22" spans="1:54" s="25" customFormat="1" ht="72" x14ac:dyDescent="0.35">
      <c r="A22" s="6" t="s">
        <v>33</v>
      </c>
      <c r="B22" s="3" t="s">
        <v>659</v>
      </c>
      <c r="C22" s="3" t="s">
        <v>389</v>
      </c>
      <c r="D22" s="3" t="s">
        <v>884</v>
      </c>
      <c r="E22" s="3" t="s">
        <v>660</v>
      </c>
      <c r="F22" s="18">
        <v>0.9</v>
      </c>
      <c r="G22" s="6" t="s">
        <v>288</v>
      </c>
      <c r="H22" s="6" t="s">
        <v>326</v>
      </c>
      <c r="I22" s="3" t="s">
        <v>289</v>
      </c>
      <c r="J22" s="6" t="s">
        <v>656</v>
      </c>
      <c r="K22" s="20" t="s">
        <v>62</v>
      </c>
      <c r="L22" s="3" t="s">
        <v>88</v>
      </c>
      <c r="M22" s="3" t="s">
        <v>328</v>
      </c>
      <c r="N22" s="3" t="s">
        <v>329</v>
      </c>
      <c r="O22" s="3" t="s">
        <v>150</v>
      </c>
      <c r="P22" s="3" t="s">
        <v>291</v>
      </c>
      <c r="Q22" s="7" t="s">
        <v>157</v>
      </c>
      <c r="R22" s="4"/>
      <c r="S22" s="8">
        <v>510710</v>
      </c>
      <c r="T22" s="9">
        <v>50000</v>
      </c>
      <c r="U22" s="9"/>
      <c r="V22" s="13"/>
      <c r="W22" s="4"/>
      <c r="X22" s="4"/>
      <c r="Y22" s="4"/>
      <c r="Z22" s="35">
        <v>4166.67</v>
      </c>
      <c r="AA22" s="35">
        <v>4166.67</v>
      </c>
      <c r="AB22" s="35">
        <v>4166.67</v>
      </c>
      <c r="AC22" s="35">
        <v>4166.67</v>
      </c>
      <c r="AD22" s="35">
        <v>4166.67</v>
      </c>
      <c r="AE22" s="35">
        <v>4166.67</v>
      </c>
      <c r="AF22" s="35">
        <v>4166.67</v>
      </c>
      <c r="AG22" s="35">
        <v>4166.67</v>
      </c>
      <c r="AH22" s="35">
        <v>4166.67</v>
      </c>
      <c r="AI22" s="35">
        <v>4166.67</v>
      </c>
      <c r="AJ22" s="35">
        <v>4166.67</v>
      </c>
      <c r="AK22" s="35">
        <v>4166.67</v>
      </c>
      <c r="AL22" s="35">
        <v>4166.67</v>
      </c>
      <c r="AM22" s="35">
        <v>4166.67</v>
      </c>
      <c r="AN22" s="35">
        <v>4166.67</v>
      </c>
      <c r="AO22" s="35">
        <v>4166.67</v>
      </c>
      <c r="AP22" s="35">
        <v>4166.66</v>
      </c>
      <c r="AQ22" s="35">
        <v>4166.66</v>
      </c>
      <c r="AR22" s="35">
        <v>4166.66</v>
      </c>
      <c r="AS22" s="35">
        <v>4166.66</v>
      </c>
      <c r="AT22" s="35">
        <v>4166.66</v>
      </c>
      <c r="AU22" s="35">
        <v>4166.66</v>
      </c>
      <c r="AV22" s="35">
        <v>4166.66</v>
      </c>
      <c r="AW22" s="35">
        <v>4166.66</v>
      </c>
      <c r="AY22" s="106">
        <f t="shared" si="0"/>
        <v>50000</v>
      </c>
      <c r="AZ22" s="106">
        <f t="shared" si="1"/>
        <v>50000</v>
      </c>
      <c r="BA22" s="106">
        <f t="shared" si="2"/>
        <v>0</v>
      </c>
      <c r="BB22" s="104">
        <f t="shared" si="3"/>
        <v>0</v>
      </c>
    </row>
    <row r="23" spans="1:54" s="25" customFormat="1" ht="72" x14ac:dyDescent="0.35">
      <c r="A23" s="6" t="s">
        <v>33</v>
      </c>
      <c r="B23" s="3" t="s">
        <v>659</v>
      </c>
      <c r="C23" s="3" t="s">
        <v>389</v>
      </c>
      <c r="D23" s="3" t="s">
        <v>884</v>
      </c>
      <c r="E23" s="3" t="s">
        <v>660</v>
      </c>
      <c r="F23" s="18">
        <v>0.9</v>
      </c>
      <c r="G23" s="6" t="s">
        <v>288</v>
      </c>
      <c r="H23" s="6" t="s">
        <v>326</v>
      </c>
      <c r="I23" s="3" t="s">
        <v>289</v>
      </c>
      <c r="J23" s="6" t="s">
        <v>656</v>
      </c>
      <c r="K23" s="20" t="s">
        <v>62</v>
      </c>
      <c r="L23" s="3" t="s">
        <v>88</v>
      </c>
      <c r="M23" s="3" t="s">
        <v>328</v>
      </c>
      <c r="N23" s="3" t="s">
        <v>329</v>
      </c>
      <c r="O23" s="3" t="s">
        <v>150</v>
      </c>
      <c r="P23" s="3" t="s">
        <v>291</v>
      </c>
      <c r="Q23" s="7" t="s">
        <v>157</v>
      </c>
      <c r="R23" s="4"/>
      <c r="S23" s="8">
        <v>530606</v>
      </c>
      <c r="T23" s="9">
        <v>40000</v>
      </c>
      <c r="U23" s="9"/>
      <c r="V23" s="13"/>
      <c r="W23" s="4"/>
      <c r="X23" s="4"/>
      <c r="Y23" s="4"/>
      <c r="Z23" s="35">
        <v>3333.33</v>
      </c>
      <c r="AA23" s="35">
        <v>3333.33</v>
      </c>
      <c r="AB23" s="35">
        <v>3333.33</v>
      </c>
      <c r="AC23" s="35">
        <v>3333.33</v>
      </c>
      <c r="AD23" s="35">
        <v>3333.33</v>
      </c>
      <c r="AE23" s="35">
        <v>3333.33</v>
      </c>
      <c r="AF23" s="35">
        <v>3333.33</v>
      </c>
      <c r="AG23" s="35">
        <v>3333.33</v>
      </c>
      <c r="AH23" s="35">
        <v>3333.33</v>
      </c>
      <c r="AI23" s="35">
        <v>3333.33</v>
      </c>
      <c r="AJ23" s="35">
        <v>3333.33</v>
      </c>
      <c r="AK23" s="35">
        <v>3333.33</v>
      </c>
      <c r="AL23" s="35">
        <v>3333.33</v>
      </c>
      <c r="AM23" s="35">
        <v>3333.33</v>
      </c>
      <c r="AN23" s="35">
        <v>3333.33</v>
      </c>
      <c r="AO23" s="35">
        <v>3333.33</v>
      </c>
      <c r="AP23" s="35">
        <v>3333.34</v>
      </c>
      <c r="AQ23" s="35">
        <v>3333.34</v>
      </c>
      <c r="AR23" s="35">
        <v>3333.34</v>
      </c>
      <c r="AS23" s="35">
        <v>3333.34</v>
      </c>
      <c r="AT23" s="35">
        <v>3333.34</v>
      </c>
      <c r="AU23" s="35">
        <v>3333.34</v>
      </c>
      <c r="AV23" s="35">
        <v>3333.34</v>
      </c>
      <c r="AW23" s="35">
        <v>3333.34</v>
      </c>
      <c r="AY23" s="106">
        <f t="shared" si="0"/>
        <v>40000</v>
      </c>
      <c r="AZ23" s="106">
        <f t="shared" si="1"/>
        <v>40000</v>
      </c>
      <c r="BA23" s="106">
        <f t="shared" si="2"/>
        <v>0</v>
      </c>
      <c r="BB23" s="104">
        <f t="shared" si="3"/>
        <v>0</v>
      </c>
    </row>
    <row r="24" spans="1:54" s="25" customFormat="1" ht="72" x14ac:dyDescent="0.35">
      <c r="A24" s="6" t="s">
        <v>33</v>
      </c>
      <c r="B24" s="3" t="s">
        <v>659</v>
      </c>
      <c r="C24" s="3" t="s">
        <v>389</v>
      </c>
      <c r="D24" s="3" t="s">
        <v>884</v>
      </c>
      <c r="E24" s="3" t="s">
        <v>660</v>
      </c>
      <c r="F24" s="18">
        <v>0.9</v>
      </c>
      <c r="G24" s="6" t="s">
        <v>288</v>
      </c>
      <c r="H24" s="6" t="s">
        <v>326</v>
      </c>
      <c r="I24" s="3" t="s">
        <v>289</v>
      </c>
      <c r="J24" s="6" t="s">
        <v>657</v>
      </c>
      <c r="K24" s="20" t="s">
        <v>62</v>
      </c>
      <c r="L24" s="3" t="s">
        <v>88</v>
      </c>
      <c r="M24" s="3" t="s">
        <v>328</v>
      </c>
      <c r="N24" s="3" t="s">
        <v>329</v>
      </c>
      <c r="O24" s="3" t="s">
        <v>150</v>
      </c>
      <c r="P24" s="3" t="s">
        <v>293</v>
      </c>
      <c r="Q24" s="7" t="s">
        <v>157</v>
      </c>
      <c r="R24" s="4"/>
      <c r="S24" s="8">
        <v>510203</v>
      </c>
      <c r="T24" s="9">
        <v>7000</v>
      </c>
      <c r="U24" s="9"/>
      <c r="V24" s="13"/>
      <c r="W24" s="4"/>
      <c r="X24" s="4"/>
      <c r="Y24" s="4"/>
      <c r="Z24" s="35">
        <v>583.33000000000004</v>
      </c>
      <c r="AA24" s="35">
        <v>583.33000000000004</v>
      </c>
      <c r="AB24" s="35">
        <v>583.33000000000004</v>
      </c>
      <c r="AC24" s="35">
        <v>583.33000000000004</v>
      </c>
      <c r="AD24" s="35">
        <v>583.33000000000004</v>
      </c>
      <c r="AE24" s="35">
        <v>583.33000000000004</v>
      </c>
      <c r="AF24" s="35">
        <v>583.33000000000004</v>
      </c>
      <c r="AG24" s="35">
        <v>583.33000000000004</v>
      </c>
      <c r="AH24" s="35">
        <v>583.33000000000004</v>
      </c>
      <c r="AI24" s="35">
        <v>583.33000000000004</v>
      </c>
      <c r="AJ24" s="35">
        <v>583.33000000000004</v>
      </c>
      <c r="AK24" s="35">
        <v>583.33000000000004</v>
      </c>
      <c r="AL24" s="35">
        <v>583.33000000000004</v>
      </c>
      <c r="AM24" s="35">
        <v>583.33000000000004</v>
      </c>
      <c r="AN24" s="35">
        <v>583.33000000000004</v>
      </c>
      <c r="AO24" s="35">
        <v>583.33000000000004</v>
      </c>
      <c r="AP24" s="35">
        <v>583.34</v>
      </c>
      <c r="AQ24" s="35">
        <v>583.34</v>
      </c>
      <c r="AR24" s="35">
        <v>583.34</v>
      </c>
      <c r="AS24" s="35">
        <v>583.34</v>
      </c>
      <c r="AT24" s="35">
        <v>583.34</v>
      </c>
      <c r="AU24" s="35">
        <v>583.34</v>
      </c>
      <c r="AV24" s="35">
        <v>583.34</v>
      </c>
      <c r="AW24" s="35">
        <v>583.34</v>
      </c>
      <c r="AY24" s="106">
        <f t="shared" si="0"/>
        <v>7000.0000000000009</v>
      </c>
      <c r="AZ24" s="106">
        <f t="shared" si="1"/>
        <v>7000.0000000000009</v>
      </c>
      <c r="BA24" s="106">
        <f t="shared" si="2"/>
        <v>0</v>
      </c>
      <c r="BB24" s="104">
        <f t="shared" si="3"/>
        <v>0</v>
      </c>
    </row>
    <row r="25" spans="1:54" s="25" customFormat="1" ht="72" x14ac:dyDescent="0.35">
      <c r="A25" s="6" t="s">
        <v>33</v>
      </c>
      <c r="B25" s="3" t="s">
        <v>659</v>
      </c>
      <c r="C25" s="3" t="s">
        <v>389</v>
      </c>
      <c r="D25" s="3" t="s">
        <v>884</v>
      </c>
      <c r="E25" s="3" t="s">
        <v>660</v>
      </c>
      <c r="F25" s="18">
        <v>0.9</v>
      </c>
      <c r="G25" s="6" t="s">
        <v>288</v>
      </c>
      <c r="H25" s="6" t="s">
        <v>326</v>
      </c>
      <c r="I25" s="3" t="s">
        <v>289</v>
      </c>
      <c r="J25" s="6" t="s">
        <v>657</v>
      </c>
      <c r="K25" s="20" t="s">
        <v>62</v>
      </c>
      <c r="L25" s="3" t="s">
        <v>88</v>
      </c>
      <c r="M25" s="3" t="s">
        <v>328</v>
      </c>
      <c r="N25" s="3" t="s">
        <v>329</v>
      </c>
      <c r="O25" s="3" t="s">
        <v>150</v>
      </c>
      <c r="P25" s="3" t="s">
        <v>293</v>
      </c>
      <c r="Q25" s="7" t="s">
        <v>157</v>
      </c>
      <c r="R25" s="4"/>
      <c r="S25" s="8">
        <v>510204</v>
      </c>
      <c r="T25" s="9">
        <v>3000</v>
      </c>
      <c r="U25" s="9"/>
      <c r="V25" s="13"/>
      <c r="W25" s="4"/>
      <c r="X25" s="4"/>
      <c r="Y25" s="4"/>
      <c r="Z25" s="35">
        <v>250</v>
      </c>
      <c r="AA25" s="35">
        <v>250</v>
      </c>
      <c r="AB25" s="35">
        <v>250</v>
      </c>
      <c r="AC25" s="35">
        <v>250</v>
      </c>
      <c r="AD25" s="35">
        <v>250</v>
      </c>
      <c r="AE25" s="35">
        <v>250</v>
      </c>
      <c r="AF25" s="35">
        <v>250</v>
      </c>
      <c r="AG25" s="35">
        <v>250</v>
      </c>
      <c r="AH25" s="35">
        <v>250</v>
      </c>
      <c r="AI25" s="35">
        <v>250</v>
      </c>
      <c r="AJ25" s="35">
        <v>250</v>
      </c>
      <c r="AK25" s="35">
        <v>250</v>
      </c>
      <c r="AL25" s="35">
        <v>250</v>
      </c>
      <c r="AM25" s="35">
        <v>250</v>
      </c>
      <c r="AN25" s="35">
        <v>250</v>
      </c>
      <c r="AO25" s="35">
        <v>250</v>
      </c>
      <c r="AP25" s="35">
        <v>250</v>
      </c>
      <c r="AQ25" s="35">
        <v>250</v>
      </c>
      <c r="AR25" s="35">
        <v>250</v>
      </c>
      <c r="AS25" s="35">
        <v>250</v>
      </c>
      <c r="AT25" s="35">
        <v>250</v>
      </c>
      <c r="AU25" s="35">
        <v>250</v>
      </c>
      <c r="AV25" s="35">
        <v>250</v>
      </c>
      <c r="AW25" s="35">
        <v>250</v>
      </c>
      <c r="AY25" s="106">
        <f t="shared" si="0"/>
        <v>3000</v>
      </c>
      <c r="AZ25" s="106">
        <f t="shared" si="1"/>
        <v>3000</v>
      </c>
      <c r="BA25" s="106">
        <f t="shared" si="2"/>
        <v>0</v>
      </c>
      <c r="BB25" s="104">
        <f t="shared" si="3"/>
        <v>0</v>
      </c>
    </row>
    <row r="26" spans="1:54" s="25" customFormat="1" ht="72" x14ac:dyDescent="0.35">
      <c r="A26" s="6" t="s">
        <v>33</v>
      </c>
      <c r="B26" s="3" t="s">
        <v>659</v>
      </c>
      <c r="C26" s="3" t="s">
        <v>389</v>
      </c>
      <c r="D26" s="3" t="s">
        <v>884</v>
      </c>
      <c r="E26" s="3" t="s">
        <v>660</v>
      </c>
      <c r="F26" s="18">
        <v>0.9</v>
      </c>
      <c r="G26" s="6" t="s">
        <v>288</v>
      </c>
      <c r="H26" s="6" t="s">
        <v>326</v>
      </c>
      <c r="I26" s="3" t="s">
        <v>289</v>
      </c>
      <c r="J26" s="6" t="s">
        <v>657</v>
      </c>
      <c r="K26" s="20" t="s">
        <v>62</v>
      </c>
      <c r="L26" s="3" t="s">
        <v>88</v>
      </c>
      <c r="M26" s="3" t="s">
        <v>328</v>
      </c>
      <c r="N26" s="3" t="s">
        <v>329</v>
      </c>
      <c r="O26" s="3" t="s">
        <v>150</v>
      </c>
      <c r="P26" s="3" t="s">
        <v>293</v>
      </c>
      <c r="Q26" s="7" t="s">
        <v>157</v>
      </c>
      <c r="R26" s="4"/>
      <c r="S26" s="8">
        <v>510510</v>
      </c>
      <c r="T26" s="9">
        <v>25000</v>
      </c>
      <c r="U26" s="9"/>
      <c r="V26" s="13"/>
      <c r="W26" s="4"/>
      <c r="X26" s="4"/>
      <c r="Y26" s="4"/>
      <c r="Z26" s="35">
        <v>2083.33</v>
      </c>
      <c r="AA26" s="35">
        <v>2083.33</v>
      </c>
      <c r="AB26" s="35">
        <v>2083.33</v>
      </c>
      <c r="AC26" s="35">
        <v>2083.33</v>
      </c>
      <c r="AD26" s="35">
        <v>2083.33</v>
      </c>
      <c r="AE26" s="35">
        <v>2083.33</v>
      </c>
      <c r="AF26" s="35">
        <v>2083.33</v>
      </c>
      <c r="AG26" s="35">
        <v>2083.33</v>
      </c>
      <c r="AH26" s="35">
        <v>2083.33</v>
      </c>
      <c r="AI26" s="35">
        <v>2083.33</v>
      </c>
      <c r="AJ26" s="35">
        <v>2083.33</v>
      </c>
      <c r="AK26" s="35">
        <v>2083.33</v>
      </c>
      <c r="AL26" s="35">
        <v>2083.33</v>
      </c>
      <c r="AM26" s="35">
        <v>2083.33</v>
      </c>
      <c r="AN26" s="35">
        <v>2083.33</v>
      </c>
      <c r="AO26" s="35">
        <v>2083.33</v>
      </c>
      <c r="AP26" s="35">
        <v>2083.34</v>
      </c>
      <c r="AQ26" s="35">
        <v>2083.34</v>
      </c>
      <c r="AR26" s="35">
        <v>2083.34</v>
      </c>
      <c r="AS26" s="35">
        <v>2083.34</v>
      </c>
      <c r="AT26" s="35">
        <v>2083.34</v>
      </c>
      <c r="AU26" s="35">
        <v>2083.34</v>
      </c>
      <c r="AV26" s="35">
        <v>2083.34</v>
      </c>
      <c r="AW26" s="35">
        <v>2083.34</v>
      </c>
      <c r="AY26" s="106">
        <f t="shared" si="0"/>
        <v>25000</v>
      </c>
      <c r="AZ26" s="106">
        <f t="shared" si="1"/>
        <v>25000</v>
      </c>
      <c r="BA26" s="106">
        <f t="shared" si="2"/>
        <v>0</v>
      </c>
      <c r="BB26" s="104">
        <f t="shared" si="3"/>
        <v>0</v>
      </c>
    </row>
    <row r="27" spans="1:54" s="25" customFormat="1" ht="72" x14ac:dyDescent="0.35">
      <c r="A27" s="6" t="s">
        <v>33</v>
      </c>
      <c r="B27" s="3" t="s">
        <v>659</v>
      </c>
      <c r="C27" s="3" t="s">
        <v>389</v>
      </c>
      <c r="D27" s="3" t="s">
        <v>884</v>
      </c>
      <c r="E27" s="3" t="s">
        <v>660</v>
      </c>
      <c r="F27" s="18">
        <v>0.9</v>
      </c>
      <c r="G27" s="6" t="s">
        <v>288</v>
      </c>
      <c r="H27" s="6" t="s">
        <v>326</v>
      </c>
      <c r="I27" s="3" t="s">
        <v>289</v>
      </c>
      <c r="J27" s="6" t="s">
        <v>657</v>
      </c>
      <c r="K27" s="20" t="s">
        <v>62</v>
      </c>
      <c r="L27" s="3" t="s">
        <v>88</v>
      </c>
      <c r="M27" s="3" t="s">
        <v>328</v>
      </c>
      <c r="N27" s="3" t="s">
        <v>329</v>
      </c>
      <c r="O27" s="3" t="s">
        <v>150</v>
      </c>
      <c r="P27" s="3" t="s">
        <v>293</v>
      </c>
      <c r="Q27" s="7" t="s">
        <v>157</v>
      </c>
      <c r="R27" s="4"/>
      <c r="S27" s="8">
        <v>510601</v>
      </c>
      <c r="T27" s="9">
        <v>8000</v>
      </c>
      <c r="U27" s="9"/>
      <c r="V27" s="13"/>
      <c r="W27" s="4"/>
      <c r="X27" s="4"/>
      <c r="Y27" s="4"/>
      <c r="Z27" s="35">
        <v>666.67</v>
      </c>
      <c r="AA27" s="35">
        <v>666.67</v>
      </c>
      <c r="AB27" s="35">
        <v>666.67</v>
      </c>
      <c r="AC27" s="35">
        <v>666.67</v>
      </c>
      <c r="AD27" s="35">
        <v>666.67</v>
      </c>
      <c r="AE27" s="35">
        <v>666.67</v>
      </c>
      <c r="AF27" s="35">
        <v>666.67</v>
      </c>
      <c r="AG27" s="35">
        <v>666.67</v>
      </c>
      <c r="AH27" s="35">
        <v>666.67</v>
      </c>
      <c r="AI27" s="35">
        <v>666.67</v>
      </c>
      <c r="AJ27" s="35">
        <v>666.67</v>
      </c>
      <c r="AK27" s="35">
        <v>666.67</v>
      </c>
      <c r="AL27" s="35">
        <v>666.67</v>
      </c>
      <c r="AM27" s="35">
        <v>666.67</v>
      </c>
      <c r="AN27" s="35">
        <v>666.67</v>
      </c>
      <c r="AO27" s="35">
        <v>666.67</v>
      </c>
      <c r="AP27" s="35">
        <v>666.66</v>
      </c>
      <c r="AQ27" s="35">
        <v>666.66</v>
      </c>
      <c r="AR27" s="35">
        <v>666.66</v>
      </c>
      <c r="AS27" s="35">
        <v>666.66</v>
      </c>
      <c r="AT27" s="35">
        <v>666.66</v>
      </c>
      <c r="AU27" s="35">
        <v>666.66</v>
      </c>
      <c r="AV27" s="35">
        <v>666.66</v>
      </c>
      <c r="AW27" s="35">
        <v>666.66</v>
      </c>
      <c r="AY27" s="106">
        <f t="shared" si="0"/>
        <v>7999.9999999999991</v>
      </c>
      <c r="AZ27" s="106">
        <f t="shared" si="1"/>
        <v>7999.9999999999991</v>
      </c>
      <c r="BA27" s="106">
        <f t="shared" si="2"/>
        <v>0</v>
      </c>
      <c r="BB27" s="104">
        <f t="shared" si="3"/>
        <v>0</v>
      </c>
    </row>
    <row r="28" spans="1:54" s="25" customFormat="1" ht="72" x14ac:dyDescent="0.35">
      <c r="A28" s="6" t="s">
        <v>33</v>
      </c>
      <c r="B28" s="3" t="s">
        <v>659</v>
      </c>
      <c r="C28" s="3" t="s">
        <v>389</v>
      </c>
      <c r="D28" s="3" t="s">
        <v>884</v>
      </c>
      <c r="E28" s="3" t="s">
        <v>660</v>
      </c>
      <c r="F28" s="18">
        <v>0.9</v>
      </c>
      <c r="G28" s="6" t="s">
        <v>288</v>
      </c>
      <c r="H28" s="6" t="s">
        <v>326</v>
      </c>
      <c r="I28" s="3" t="s">
        <v>289</v>
      </c>
      <c r="J28" s="6" t="s">
        <v>657</v>
      </c>
      <c r="K28" s="20" t="s">
        <v>62</v>
      </c>
      <c r="L28" s="3" t="s">
        <v>88</v>
      </c>
      <c r="M28" s="3" t="s">
        <v>328</v>
      </c>
      <c r="N28" s="3" t="s">
        <v>329</v>
      </c>
      <c r="O28" s="3" t="s">
        <v>150</v>
      </c>
      <c r="P28" s="3" t="s">
        <v>293</v>
      </c>
      <c r="Q28" s="7" t="s">
        <v>157</v>
      </c>
      <c r="R28" s="4"/>
      <c r="S28" s="8">
        <v>510602</v>
      </c>
      <c r="T28" s="9">
        <v>5000</v>
      </c>
      <c r="U28" s="9"/>
      <c r="V28" s="13"/>
      <c r="W28" s="4"/>
      <c r="X28" s="4"/>
      <c r="Y28" s="4"/>
      <c r="Z28" s="35">
        <v>416.67</v>
      </c>
      <c r="AA28" s="35">
        <v>416.67</v>
      </c>
      <c r="AB28" s="35">
        <v>416.67</v>
      </c>
      <c r="AC28" s="35">
        <v>416.67</v>
      </c>
      <c r="AD28" s="35">
        <v>416.67</v>
      </c>
      <c r="AE28" s="35">
        <v>416.67</v>
      </c>
      <c r="AF28" s="35">
        <v>416.67</v>
      </c>
      <c r="AG28" s="35">
        <v>416.67</v>
      </c>
      <c r="AH28" s="35">
        <v>416.67</v>
      </c>
      <c r="AI28" s="35">
        <v>416.67</v>
      </c>
      <c r="AJ28" s="35">
        <v>416.67</v>
      </c>
      <c r="AK28" s="35">
        <v>416.67</v>
      </c>
      <c r="AL28" s="35">
        <v>416.67</v>
      </c>
      <c r="AM28" s="35">
        <v>416.67</v>
      </c>
      <c r="AN28" s="35">
        <v>416.67</v>
      </c>
      <c r="AO28" s="35">
        <v>416.67</v>
      </c>
      <c r="AP28" s="35">
        <v>416.66</v>
      </c>
      <c r="AQ28" s="35">
        <v>416.66</v>
      </c>
      <c r="AR28" s="35">
        <v>416.66</v>
      </c>
      <c r="AS28" s="35">
        <v>416.66</v>
      </c>
      <c r="AT28" s="35">
        <v>416.66</v>
      </c>
      <c r="AU28" s="35">
        <v>416.66</v>
      </c>
      <c r="AV28" s="35">
        <v>416.66</v>
      </c>
      <c r="AW28" s="35">
        <v>416.66</v>
      </c>
      <c r="AY28" s="106">
        <f t="shared" si="0"/>
        <v>5000</v>
      </c>
      <c r="AZ28" s="106">
        <f t="shared" si="1"/>
        <v>5000</v>
      </c>
      <c r="BA28" s="106">
        <f t="shared" si="2"/>
        <v>0</v>
      </c>
      <c r="BB28" s="104">
        <f t="shared" si="3"/>
        <v>0</v>
      </c>
    </row>
    <row r="29" spans="1:54" s="25" customFormat="1" ht="72" x14ac:dyDescent="0.35">
      <c r="A29" s="6" t="s">
        <v>33</v>
      </c>
      <c r="B29" s="3" t="s">
        <v>659</v>
      </c>
      <c r="C29" s="3" t="s">
        <v>389</v>
      </c>
      <c r="D29" s="3" t="s">
        <v>884</v>
      </c>
      <c r="E29" s="3" t="s">
        <v>660</v>
      </c>
      <c r="F29" s="18">
        <v>0.9</v>
      </c>
      <c r="G29" s="6" t="s">
        <v>288</v>
      </c>
      <c r="H29" s="6" t="s">
        <v>326</v>
      </c>
      <c r="I29" s="3" t="s">
        <v>289</v>
      </c>
      <c r="J29" s="6" t="s">
        <v>657</v>
      </c>
      <c r="K29" s="20" t="s">
        <v>62</v>
      </c>
      <c r="L29" s="3" t="s">
        <v>88</v>
      </c>
      <c r="M29" s="3" t="s">
        <v>328</v>
      </c>
      <c r="N29" s="3" t="s">
        <v>329</v>
      </c>
      <c r="O29" s="3" t="s">
        <v>150</v>
      </c>
      <c r="P29" s="3" t="s">
        <v>293</v>
      </c>
      <c r="Q29" s="7" t="s">
        <v>157</v>
      </c>
      <c r="R29" s="4"/>
      <c r="S29" s="8">
        <v>510707</v>
      </c>
      <c r="T29" s="9">
        <v>5000</v>
      </c>
      <c r="U29" s="9"/>
      <c r="V29" s="13"/>
      <c r="W29" s="4"/>
      <c r="X29" s="4"/>
      <c r="Y29" s="4"/>
      <c r="Z29" s="35">
        <v>416.67</v>
      </c>
      <c r="AA29" s="35">
        <v>416.67</v>
      </c>
      <c r="AB29" s="35">
        <v>416.67</v>
      </c>
      <c r="AC29" s="35">
        <v>416.67</v>
      </c>
      <c r="AD29" s="35">
        <v>416.67</v>
      </c>
      <c r="AE29" s="35">
        <v>416.67</v>
      </c>
      <c r="AF29" s="35">
        <v>416.67</v>
      </c>
      <c r="AG29" s="35">
        <v>416.67</v>
      </c>
      <c r="AH29" s="35">
        <v>416.67</v>
      </c>
      <c r="AI29" s="35">
        <v>416.67</v>
      </c>
      <c r="AJ29" s="35">
        <v>416.67</v>
      </c>
      <c r="AK29" s="35">
        <v>416.67</v>
      </c>
      <c r="AL29" s="35">
        <v>416.67</v>
      </c>
      <c r="AM29" s="35">
        <v>416.67</v>
      </c>
      <c r="AN29" s="35">
        <v>416.67</v>
      </c>
      <c r="AO29" s="35">
        <v>416.67</v>
      </c>
      <c r="AP29" s="35">
        <v>416.66</v>
      </c>
      <c r="AQ29" s="35">
        <v>416.66</v>
      </c>
      <c r="AR29" s="35">
        <v>416.66</v>
      </c>
      <c r="AS29" s="35">
        <v>416.66</v>
      </c>
      <c r="AT29" s="35">
        <v>416.66</v>
      </c>
      <c r="AU29" s="35">
        <v>416.66</v>
      </c>
      <c r="AV29" s="35">
        <v>416.66</v>
      </c>
      <c r="AW29" s="35">
        <v>416.66</v>
      </c>
      <c r="AY29" s="106">
        <f t="shared" si="0"/>
        <v>5000</v>
      </c>
      <c r="AZ29" s="106">
        <f t="shared" si="1"/>
        <v>5000</v>
      </c>
      <c r="BA29" s="106">
        <f t="shared" si="2"/>
        <v>0</v>
      </c>
      <c r="BB29" s="104">
        <f t="shared" si="3"/>
        <v>0</v>
      </c>
    </row>
    <row r="30" spans="1:54" s="25" customFormat="1" ht="72" x14ac:dyDescent="0.35">
      <c r="A30" s="6" t="s">
        <v>33</v>
      </c>
      <c r="B30" s="3" t="s">
        <v>659</v>
      </c>
      <c r="C30" s="3" t="s">
        <v>389</v>
      </c>
      <c r="D30" s="3" t="s">
        <v>884</v>
      </c>
      <c r="E30" s="3" t="s">
        <v>660</v>
      </c>
      <c r="F30" s="18">
        <v>0.9</v>
      </c>
      <c r="G30" s="6" t="s">
        <v>288</v>
      </c>
      <c r="H30" s="6" t="s">
        <v>326</v>
      </c>
      <c r="I30" s="3" t="s">
        <v>289</v>
      </c>
      <c r="J30" s="6" t="s">
        <v>657</v>
      </c>
      <c r="K30" s="20" t="s">
        <v>62</v>
      </c>
      <c r="L30" s="3" t="s">
        <v>88</v>
      </c>
      <c r="M30" s="3" t="s">
        <v>328</v>
      </c>
      <c r="N30" s="3" t="s">
        <v>329</v>
      </c>
      <c r="O30" s="3" t="s">
        <v>150</v>
      </c>
      <c r="P30" s="3" t="s">
        <v>293</v>
      </c>
      <c r="Q30" s="7" t="s">
        <v>157</v>
      </c>
      <c r="R30" s="4"/>
      <c r="S30" s="8">
        <v>510105</v>
      </c>
      <c r="T30" s="9">
        <v>35000</v>
      </c>
      <c r="U30" s="9"/>
      <c r="V30" s="13"/>
      <c r="W30" s="4"/>
      <c r="X30" s="4"/>
      <c r="Y30" s="4"/>
      <c r="Z30" s="35">
        <v>2916.67</v>
      </c>
      <c r="AA30" s="35">
        <v>2916.67</v>
      </c>
      <c r="AB30" s="35">
        <v>2916.67</v>
      </c>
      <c r="AC30" s="35">
        <v>2916.67</v>
      </c>
      <c r="AD30" s="35">
        <v>2916.67</v>
      </c>
      <c r="AE30" s="35">
        <v>2916.67</v>
      </c>
      <c r="AF30" s="35">
        <v>2916.67</v>
      </c>
      <c r="AG30" s="35">
        <v>2916.67</v>
      </c>
      <c r="AH30" s="35">
        <v>2916.67</v>
      </c>
      <c r="AI30" s="35">
        <v>2916.67</v>
      </c>
      <c r="AJ30" s="35">
        <v>2916.67</v>
      </c>
      <c r="AK30" s="35">
        <v>2916.67</v>
      </c>
      <c r="AL30" s="35">
        <v>2916.67</v>
      </c>
      <c r="AM30" s="35">
        <v>2916.67</v>
      </c>
      <c r="AN30" s="35">
        <v>2916.67</v>
      </c>
      <c r="AO30" s="35">
        <v>2916.67</v>
      </c>
      <c r="AP30" s="35">
        <v>2916.66</v>
      </c>
      <c r="AQ30" s="35">
        <v>2916.66</v>
      </c>
      <c r="AR30" s="35">
        <v>2916.66</v>
      </c>
      <c r="AS30" s="35">
        <v>2916.66</v>
      </c>
      <c r="AT30" s="35">
        <v>2916.66</v>
      </c>
      <c r="AU30" s="35">
        <v>2916.66</v>
      </c>
      <c r="AV30" s="35">
        <v>2916.66</v>
      </c>
      <c r="AW30" s="35">
        <v>2916.66</v>
      </c>
      <c r="AY30" s="106">
        <f t="shared" si="0"/>
        <v>35000</v>
      </c>
      <c r="AZ30" s="106">
        <f t="shared" si="1"/>
        <v>35000</v>
      </c>
      <c r="BA30" s="106">
        <f t="shared" si="2"/>
        <v>0</v>
      </c>
      <c r="BB30" s="104">
        <f t="shared" si="3"/>
        <v>0</v>
      </c>
    </row>
    <row r="31" spans="1:54" s="25" customFormat="1" ht="72" x14ac:dyDescent="0.35">
      <c r="A31" s="6" t="s">
        <v>33</v>
      </c>
      <c r="B31" s="3" t="s">
        <v>659</v>
      </c>
      <c r="C31" s="3" t="s">
        <v>389</v>
      </c>
      <c r="D31" s="3" t="s">
        <v>884</v>
      </c>
      <c r="E31" s="3" t="s">
        <v>660</v>
      </c>
      <c r="F31" s="18">
        <v>0.9</v>
      </c>
      <c r="G31" s="6" t="s">
        <v>288</v>
      </c>
      <c r="H31" s="6" t="s">
        <v>326</v>
      </c>
      <c r="I31" s="3" t="s">
        <v>289</v>
      </c>
      <c r="J31" s="6" t="s">
        <v>657</v>
      </c>
      <c r="K31" s="20" t="s">
        <v>62</v>
      </c>
      <c r="L31" s="3" t="s">
        <v>88</v>
      </c>
      <c r="M31" s="3" t="s">
        <v>328</v>
      </c>
      <c r="N31" s="3" t="s">
        <v>329</v>
      </c>
      <c r="O31" s="3" t="s">
        <v>150</v>
      </c>
      <c r="P31" s="3" t="s">
        <v>293</v>
      </c>
      <c r="Q31" s="7" t="s">
        <v>157</v>
      </c>
      <c r="R31" s="4"/>
      <c r="S31" s="8">
        <v>510306</v>
      </c>
      <c r="T31" s="9">
        <v>1500</v>
      </c>
      <c r="U31" s="9"/>
      <c r="V31" s="13"/>
      <c r="W31" s="4"/>
      <c r="X31" s="4"/>
      <c r="Y31" s="4"/>
      <c r="Z31" s="35">
        <v>125</v>
      </c>
      <c r="AA31" s="35">
        <v>125</v>
      </c>
      <c r="AB31" s="35">
        <v>125</v>
      </c>
      <c r="AC31" s="35">
        <v>125</v>
      </c>
      <c r="AD31" s="35">
        <v>125</v>
      </c>
      <c r="AE31" s="35">
        <v>125</v>
      </c>
      <c r="AF31" s="35">
        <v>125</v>
      </c>
      <c r="AG31" s="35">
        <v>125</v>
      </c>
      <c r="AH31" s="35">
        <v>125</v>
      </c>
      <c r="AI31" s="35">
        <v>125</v>
      </c>
      <c r="AJ31" s="35">
        <v>125</v>
      </c>
      <c r="AK31" s="35">
        <v>125</v>
      </c>
      <c r="AL31" s="35">
        <v>125</v>
      </c>
      <c r="AM31" s="35">
        <v>125</v>
      </c>
      <c r="AN31" s="35">
        <v>125</v>
      </c>
      <c r="AO31" s="35">
        <v>125</v>
      </c>
      <c r="AP31" s="35">
        <v>125</v>
      </c>
      <c r="AQ31" s="35">
        <v>125</v>
      </c>
      <c r="AR31" s="35">
        <v>125</v>
      </c>
      <c r="AS31" s="35">
        <v>125</v>
      </c>
      <c r="AT31" s="35">
        <v>125</v>
      </c>
      <c r="AU31" s="35">
        <v>125</v>
      </c>
      <c r="AV31" s="35">
        <v>125</v>
      </c>
      <c r="AW31" s="35">
        <v>125</v>
      </c>
      <c r="AY31" s="106">
        <f t="shared" si="0"/>
        <v>1500</v>
      </c>
      <c r="AZ31" s="106">
        <f t="shared" si="1"/>
        <v>1500</v>
      </c>
      <c r="BA31" s="106">
        <f t="shared" si="2"/>
        <v>0</v>
      </c>
      <c r="BB31" s="104">
        <f t="shared" si="3"/>
        <v>0</v>
      </c>
    </row>
    <row r="32" spans="1:54" s="25" customFormat="1" ht="72" x14ac:dyDescent="0.35">
      <c r="A32" s="6" t="s">
        <v>33</v>
      </c>
      <c r="B32" s="3" t="s">
        <v>659</v>
      </c>
      <c r="C32" s="3" t="s">
        <v>389</v>
      </c>
      <c r="D32" s="3" t="s">
        <v>884</v>
      </c>
      <c r="E32" s="3" t="s">
        <v>660</v>
      </c>
      <c r="F32" s="18">
        <v>0.9</v>
      </c>
      <c r="G32" s="6" t="s">
        <v>288</v>
      </c>
      <c r="H32" s="6" t="s">
        <v>326</v>
      </c>
      <c r="I32" s="3" t="s">
        <v>289</v>
      </c>
      <c r="J32" s="6" t="s">
        <v>657</v>
      </c>
      <c r="K32" s="20" t="s">
        <v>62</v>
      </c>
      <c r="L32" s="3" t="s">
        <v>88</v>
      </c>
      <c r="M32" s="3" t="s">
        <v>328</v>
      </c>
      <c r="N32" s="3" t="s">
        <v>329</v>
      </c>
      <c r="O32" s="3" t="s">
        <v>150</v>
      </c>
      <c r="P32" s="3" t="s">
        <v>293</v>
      </c>
      <c r="Q32" s="7" t="s">
        <v>157</v>
      </c>
      <c r="R32" s="4"/>
      <c r="S32" s="8">
        <v>510512</v>
      </c>
      <c r="T32" s="9">
        <v>2000</v>
      </c>
      <c r="U32" s="9"/>
      <c r="V32" s="13"/>
      <c r="W32" s="4"/>
      <c r="X32" s="4"/>
      <c r="Y32" s="4"/>
      <c r="Z32" s="35">
        <v>166.67</v>
      </c>
      <c r="AA32" s="35">
        <v>166.67</v>
      </c>
      <c r="AB32" s="35">
        <v>166.67</v>
      </c>
      <c r="AC32" s="35">
        <v>166.67</v>
      </c>
      <c r="AD32" s="35">
        <v>166.67</v>
      </c>
      <c r="AE32" s="35">
        <v>166.67</v>
      </c>
      <c r="AF32" s="35">
        <v>166.67</v>
      </c>
      <c r="AG32" s="35">
        <v>166.67</v>
      </c>
      <c r="AH32" s="35">
        <v>166.67</v>
      </c>
      <c r="AI32" s="35">
        <v>166.67</v>
      </c>
      <c r="AJ32" s="35">
        <v>166.67</v>
      </c>
      <c r="AK32" s="35">
        <v>166.67</v>
      </c>
      <c r="AL32" s="35">
        <v>166.67</v>
      </c>
      <c r="AM32" s="35">
        <v>166.67</v>
      </c>
      <c r="AN32" s="35">
        <v>166.67</v>
      </c>
      <c r="AO32" s="35">
        <v>166.67</v>
      </c>
      <c r="AP32" s="35">
        <v>166.66</v>
      </c>
      <c r="AQ32" s="35">
        <v>166.66</v>
      </c>
      <c r="AR32" s="35">
        <v>166.66</v>
      </c>
      <c r="AS32" s="35">
        <v>166.66</v>
      </c>
      <c r="AT32" s="35">
        <v>166.66</v>
      </c>
      <c r="AU32" s="35">
        <v>166.66</v>
      </c>
      <c r="AV32" s="35">
        <v>166.66</v>
      </c>
      <c r="AW32" s="35">
        <v>166.66</v>
      </c>
      <c r="AY32" s="106">
        <f t="shared" si="0"/>
        <v>2000.0000000000002</v>
      </c>
      <c r="AZ32" s="106">
        <f t="shared" si="1"/>
        <v>2000.0000000000002</v>
      </c>
      <c r="BA32" s="106">
        <f t="shared" si="2"/>
        <v>0</v>
      </c>
      <c r="BB32" s="104">
        <f t="shared" si="3"/>
        <v>0</v>
      </c>
    </row>
    <row r="33" spans="1:54" s="25" customFormat="1" ht="72" x14ac:dyDescent="0.35">
      <c r="A33" s="6" t="s">
        <v>33</v>
      </c>
      <c r="B33" s="3" t="s">
        <v>659</v>
      </c>
      <c r="C33" s="3" t="s">
        <v>389</v>
      </c>
      <c r="D33" s="3" t="s">
        <v>884</v>
      </c>
      <c r="E33" s="3" t="s">
        <v>660</v>
      </c>
      <c r="F33" s="18">
        <v>0.9</v>
      </c>
      <c r="G33" s="6" t="s">
        <v>288</v>
      </c>
      <c r="H33" s="6" t="s">
        <v>326</v>
      </c>
      <c r="I33" s="3" t="s">
        <v>289</v>
      </c>
      <c r="J33" s="6" t="s">
        <v>657</v>
      </c>
      <c r="K33" s="20" t="s">
        <v>62</v>
      </c>
      <c r="L33" s="3" t="s">
        <v>88</v>
      </c>
      <c r="M33" s="3" t="s">
        <v>328</v>
      </c>
      <c r="N33" s="3" t="s">
        <v>329</v>
      </c>
      <c r="O33" s="3" t="s">
        <v>150</v>
      </c>
      <c r="P33" s="3" t="s">
        <v>293</v>
      </c>
      <c r="Q33" s="7" t="s">
        <v>157</v>
      </c>
      <c r="R33" s="4"/>
      <c r="S33" s="8">
        <v>510513</v>
      </c>
      <c r="T33" s="9">
        <v>30000</v>
      </c>
      <c r="U33" s="9"/>
      <c r="V33" s="13"/>
      <c r="W33" s="4"/>
      <c r="X33" s="4"/>
      <c r="Y33" s="4"/>
      <c r="Z33" s="35">
        <v>2500</v>
      </c>
      <c r="AA33" s="35">
        <v>2500</v>
      </c>
      <c r="AB33" s="35">
        <v>2500</v>
      </c>
      <c r="AC33" s="35">
        <v>2500</v>
      </c>
      <c r="AD33" s="35">
        <v>2500</v>
      </c>
      <c r="AE33" s="35">
        <v>2500</v>
      </c>
      <c r="AF33" s="35">
        <v>2500</v>
      </c>
      <c r="AG33" s="35">
        <v>2500</v>
      </c>
      <c r="AH33" s="35">
        <v>2500</v>
      </c>
      <c r="AI33" s="35">
        <v>2500</v>
      </c>
      <c r="AJ33" s="35">
        <v>2500</v>
      </c>
      <c r="AK33" s="35">
        <v>2500</v>
      </c>
      <c r="AL33" s="35">
        <v>2500</v>
      </c>
      <c r="AM33" s="35">
        <v>2500</v>
      </c>
      <c r="AN33" s="35">
        <v>2500</v>
      </c>
      <c r="AO33" s="35">
        <v>2500</v>
      </c>
      <c r="AP33" s="35">
        <v>2500</v>
      </c>
      <c r="AQ33" s="35">
        <v>2500</v>
      </c>
      <c r="AR33" s="35">
        <v>2500</v>
      </c>
      <c r="AS33" s="35">
        <v>2500</v>
      </c>
      <c r="AT33" s="35">
        <v>2500</v>
      </c>
      <c r="AU33" s="35">
        <v>2500</v>
      </c>
      <c r="AV33" s="35">
        <v>2500</v>
      </c>
      <c r="AW33" s="35">
        <v>2500</v>
      </c>
      <c r="AY33" s="106">
        <f t="shared" si="0"/>
        <v>30000</v>
      </c>
      <c r="AZ33" s="106">
        <f t="shared" si="1"/>
        <v>30000</v>
      </c>
      <c r="BA33" s="106">
        <f t="shared" si="2"/>
        <v>0</v>
      </c>
      <c r="BB33" s="104">
        <f t="shared" si="3"/>
        <v>0</v>
      </c>
    </row>
    <row r="34" spans="1:54" s="25" customFormat="1" ht="72" x14ac:dyDescent="0.35">
      <c r="A34" s="6" t="s">
        <v>33</v>
      </c>
      <c r="B34" s="3" t="s">
        <v>659</v>
      </c>
      <c r="C34" s="3" t="s">
        <v>389</v>
      </c>
      <c r="D34" s="3" t="s">
        <v>884</v>
      </c>
      <c r="E34" s="3" t="s">
        <v>660</v>
      </c>
      <c r="F34" s="18">
        <v>0.9</v>
      </c>
      <c r="G34" s="6" t="s">
        <v>288</v>
      </c>
      <c r="H34" s="6" t="s">
        <v>326</v>
      </c>
      <c r="I34" s="3" t="s">
        <v>289</v>
      </c>
      <c r="J34" s="6" t="s">
        <v>657</v>
      </c>
      <c r="K34" s="20" t="s">
        <v>62</v>
      </c>
      <c r="L34" s="3" t="s">
        <v>88</v>
      </c>
      <c r="M34" s="3" t="s">
        <v>328</v>
      </c>
      <c r="N34" s="3" t="s">
        <v>329</v>
      </c>
      <c r="O34" s="3" t="s">
        <v>150</v>
      </c>
      <c r="P34" s="3" t="s">
        <v>293</v>
      </c>
      <c r="Q34" s="7" t="s">
        <v>157</v>
      </c>
      <c r="R34" s="4"/>
      <c r="S34" s="8">
        <v>730606</v>
      </c>
      <c r="T34" s="9">
        <v>50000</v>
      </c>
      <c r="U34" s="9"/>
      <c r="V34" s="13"/>
      <c r="W34" s="4"/>
      <c r="X34" s="4"/>
      <c r="Y34" s="4"/>
      <c r="Z34" s="35">
        <v>4166.67</v>
      </c>
      <c r="AA34" s="35">
        <v>4166.67</v>
      </c>
      <c r="AB34" s="35">
        <v>4166.67</v>
      </c>
      <c r="AC34" s="35">
        <v>4166.67</v>
      </c>
      <c r="AD34" s="35">
        <v>4166.67</v>
      </c>
      <c r="AE34" s="35">
        <v>4166.67</v>
      </c>
      <c r="AF34" s="35">
        <v>4166.67</v>
      </c>
      <c r="AG34" s="35">
        <v>4166.67</v>
      </c>
      <c r="AH34" s="35">
        <v>4166.67</v>
      </c>
      <c r="AI34" s="35">
        <v>4166.67</v>
      </c>
      <c r="AJ34" s="35">
        <v>4166.67</v>
      </c>
      <c r="AK34" s="35">
        <v>4166.67</v>
      </c>
      <c r="AL34" s="35">
        <v>4166.67</v>
      </c>
      <c r="AM34" s="35">
        <v>4166.67</v>
      </c>
      <c r="AN34" s="35">
        <v>4166.67</v>
      </c>
      <c r="AO34" s="35">
        <v>4166.67</v>
      </c>
      <c r="AP34" s="35">
        <v>4166.66</v>
      </c>
      <c r="AQ34" s="35">
        <v>4166.66</v>
      </c>
      <c r="AR34" s="35">
        <v>4166.66</v>
      </c>
      <c r="AS34" s="35">
        <v>4166.66</v>
      </c>
      <c r="AT34" s="35">
        <v>4166.66</v>
      </c>
      <c r="AU34" s="35">
        <v>4166.66</v>
      </c>
      <c r="AV34" s="35">
        <v>4166.66</v>
      </c>
      <c r="AW34" s="35">
        <v>4166.66</v>
      </c>
      <c r="AY34" s="106">
        <f t="shared" si="0"/>
        <v>50000</v>
      </c>
      <c r="AZ34" s="106">
        <f t="shared" si="1"/>
        <v>50000</v>
      </c>
      <c r="BA34" s="106">
        <f t="shared" si="2"/>
        <v>0</v>
      </c>
      <c r="BB34" s="104">
        <f t="shared" si="3"/>
        <v>0</v>
      </c>
    </row>
    <row r="35" spans="1:54" s="25" customFormat="1" ht="72" x14ac:dyDescent="0.35">
      <c r="A35" s="6" t="s">
        <v>33</v>
      </c>
      <c r="B35" s="3" t="s">
        <v>659</v>
      </c>
      <c r="C35" s="3" t="s">
        <v>389</v>
      </c>
      <c r="D35" s="3" t="s">
        <v>884</v>
      </c>
      <c r="E35" s="3" t="s">
        <v>660</v>
      </c>
      <c r="F35" s="18">
        <v>0.9</v>
      </c>
      <c r="G35" s="6" t="s">
        <v>288</v>
      </c>
      <c r="H35" s="6" t="s">
        <v>326</v>
      </c>
      <c r="I35" s="3" t="s">
        <v>289</v>
      </c>
      <c r="J35" s="6" t="s">
        <v>655</v>
      </c>
      <c r="K35" s="20" t="s">
        <v>62</v>
      </c>
      <c r="L35" s="3" t="s">
        <v>88</v>
      </c>
      <c r="M35" s="3" t="s">
        <v>328</v>
      </c>
      <c r="N35" s="3" t="s">
        <v>329</v>
      </c>
      <c r="O35" s="3" t="s">
        <v>150</v>
      </c>
      <c r="P35" s="3" t="s">
        <v>294</v>
      </c>
      <c r="Q35" s="7" t="s">
        <v>157</v>
      </c>
      <c r="R35" s="4"/>
      <c r="S35" s="8">
        <v>510106</v>
      </c>
      <c r="T35" s="9">
        <v>196456.92</v>
      </c>
      <c r="U35" s="9"/>
      <c r="V35" s="13"/>
      <c r="W35" s="4"/>
      <c r="X35" s="4"/>
      <c r="Y35" s="4"/>
      <c r="Z35" s="35">
        <v>16371.410000000002</v>
      </c>
      <c r="AA35" s="35">
        <v>16371.410000000002</v>
      </c>
      <c r="AB35" s="35">
        <v>16371.410000000002</v>
      </c>
      <c r="AC35" s="35">
        <v>16371.410000000002</v>
      </c>
      <c r="AD35" s="35">
        <v>16371.410000000002</v>
      </c>
      <c r="AE35" s="35">
        <v>16371.410000000002</v>
      </c>
      <c r="AF35" s="35">
        <v>16371.410000000002</v>
      </c>
      <c r="AG35" s="35">
        <v>16371.410000000002</v>
      </c>
      <c r="AH35" s="35">
        <v>16371.410000000002</v>
      </c>
      <c r="AI35" s="35">
        <v>16371.410000000002</v>
      </c>
      <c r="AJ35" s="35">
        <v>16371.410000000002</v>
      </c>
      <c r="AK35" s="35">
        <v>16371.410000000002</v>
      </c>
      <c r="AL35" s="35">
        <v>16371.410000000002</v>
      </c>
      <c r="AM35" s="35">
        <v>16371.410000000002</v>
      </c>
      <c r="AN35" s="35">
        <v>16371.410000000002</v>
      </c>
      <c r="AO35" s="35">
        <v>16371.410000000002</v>
      </c>
      <c r="AP35" s="35">
        <v>16371.410000000002</v>
      </c>
      <c r="AQ35" s="35">
        <v>16371.410000000002</v>
      </c>
      <c r="AR35" s="35">
        <v>16371.410000000002</v>
      </c>
      <c r="AS35" s="35">
        <v>16371.410000000002</v>
      </c>
      <c r="AT35" s="35">
        <v>16371.410000000002</v>
      </c>
      <c r="AU35" s="35">
        <v>16371.410000000002</v>
      </c>
      <c r="AV35" s="35">
        <v>16371.410000000002</v>
      </c>
      <c r="AW35" s="35">
        <v>16371.410000000002</v>
      </c>
      <c r="AY35" s="106">
        <f t="shared" si="0"/>
        <v>196456.92</v>
      </c>
      <c r="AZ35" s="106">
        <f t="shared" si="1"/>
        <v>196456.92</v>
      </c>
      <c r="BA35" s="106">
        <f t="shared" si="2"/>
        <v>0</v>
      </c>
      <c r="BB35" s="104">
        <f t="shared" si="3"/>
        <v>0</v>
      </c>
    </row>
    <row r="36" spans="1:54" s="25" customFormat="1" ht="72" x14ac:dyDescent="0.35">
      <c r="A36" s="6" t="s">
        <v>33</v>
      </c>
      <c r="B36" s="3" t="s">
        <v>659</v>
      </c>
      <c r="C36" s="3" t="s">
        <v>389</v>
      </c>
      <c r="D36" s="3" t="s">
        <v>884</v>
      </c>
      <c r="E36" s="3" t="s">
        <v>660</v>
      </c>
      <c r="F36" s="18">
        <v>0.9</v>
      </c>
      <c r="G36" s="6" t="s">
        <v>288</v>
      </c>
      <c r="H36" s="6" t="s">
        <v>326</v>
      </c>
      <c r="I36" s="3" t="s">
        <v>289</v>
      </c>
      <c r="J36" s="6" t="s">
        <v>655</v>
      </c>
      <c r="K36" s="20" t="s">
        <v>62</v>
      </c>
      <c r="L36" s="3" t="s">
        <v>88</v>
      </c>
      <c r="M36" s="3" t="s">
        <v>328</v>
      </c>
      <c r="N36" s="3" t="s">
        <v>329</v>
      </c>
      <c r="O36" s="3" t="s">
        <v>150</v>
      </c>
      <c r="P36" s="3" t="s">
        <v>294</v>
      </c>
      <c r="Q36" s="7" t="s">
        <v>157</v>
      </c>
      <c r="R36" s="4"/>
      <c r="S36" s="8">
        <v>510203</v>
      </c>
      <c r="T36" s="9">
        <v>238778.01</v>
      </c>
      <c r="U36" s="9"/>
      <c r="V36" s="13"/>
      <c r="W36" s="4"/>
      <c r="X36" s="4"/>
      <c r="Y36" s="4"/>
      <c r="Z36" s="35">
        <v>19898.169999999998</v>
      </c>
      <c r="AA36" s="35">
        <v>19898.169999999998</v>
      </c>
      <c r="AB36" s="35">
        <v>19898.169999999998</v>
      </c>
      <c r="AC36" s="35">
        <v>19898.169999999998</v>
      </c>
      <c r="AD36" s="35">
        <v>19898.169999999998</v>
      </c>
      <c r="AE36" s="35">
        <v>19898.169999999998</v>
      </c>
      <c r="AF36" s="35">
        <v>19898.169999999998</v>
      </c>
      <c r="AG36" s="35">
        <v>19898.169999999998</v>
      </c>
      <c r="AH36" s="35">
        <v>19898.169999999998</v>
      </c>
      <c r="AI36" s="35">
        <v>19898.169999999998</v>
      </c>
      <c r="AJ36" s="35">
        <v>19898.169999999998</v>
      </c>
      <c r="AK36" s="35">
        <v>19898.169999999998</v>
      </c>
      <c r="AL36" s="35">
        <v>19898.169999999998</v>
      </c>
      <c r="AM36" s="35">
        <v>19898.169999999998</v>
      </c>
      <c r="AN36" s="35">
        <v>19898.169999999998</v>
      </c>
      <c r="AO36" s="35">
        <v>19898.169999999998</v>
      </c>
      <c r="AP36" s="35">
        <v>19898.169999999998</v>
      </c>
      <c r="AQ36" s="35">
        <v>19898.169999999998</v>
      </c>
      <c r="AR36" s="35">
        <v>19898.16</v>
      </c>
      <c r="AS36" s="35">
        <v>19898.16</v>
      </c>
      <c r="AT36" s="35">
        <v>19898.16</v>
      </c>
      <c r="AU36" s="35">
        <v>19898.16</v>
      </c>
      <c r="AV36" s="35">
        <v>19898.16</v>
      </c>
      <c r="AW36" s="35">
        <v>19898.16</v>
      </c>
      <c r="AY36" s="106">
        <f t="shared" si="0"/>
        <v>238778.00999999998</v>
      </c>
      <c r="AZ36" s="106">
        <f t="shared" si="1"/>
        <v>238778.00999999998</v>
      </c>
      <c r="BA36" s="106">
        <f t="shared" si="2"/>
        <v>0</v>
      </c>
      <c r="BB36" s="104">
        <f t="shared" si="3"/>
        <v>0</v>
      </c>
    </row>
    <row r="37" spans="1:54" s="25" customFormat="1" ht="72" x14ac:dyDescent="0.35">
      <c r="A37" s="6" t="s">
        <v>33</v>
      </c>
      <c r="B37" s="3" t="s">
        <v>659</v>
      </c>
      <c r="C37" s="3" t="s">
        <v>389</v>
      </c>
      <c r="D37" s="3" t="s">
        <v>884</v>
      </c>
      <c r="E37" s="3" t="s">
        <v>660</v>
      </c>
      <c r="F37" s="18">
        <v>0.9</v>
      </c>
      <c r="G37" s="6" t="s">
        <v>288</v>
      </c>
      <c r="H37" s="6" t="s">
        <v>326</v>
      </c>
      <c r="I37" s="3" t="s">
        <v>289</v>
      </c>
      <c r="J37" s="6" t="s">
        <v>655</v>
      </c>
      <c r="K37" s="20" t="s">
        <v>62</v>
      </c>
      <c r="L37" s="3" t="s">
        <v>88</v>
      </c>
      <c r="M37" s="3" t="s">
        <v>328</v>
      </c>
      <c r="N37" s="3" t="s">
        <v>329</v>
      </c>
      <c r="O37" s="3" t="s">
        <v>150</v>
      </c>
      <c r="P37" s="3" t="s">
        <v>294</v>
      </c>
      <c r="Q37" s="7" t="s">
        <v>157</v>
      </c>
      <c r="R37" s="4"/>
      <c r="S37" s="8">
        <v>510204</v>
      </c>
      <c r="T37" s="9">
        <v>107500</v>
      </c>
      <c r="U37" s="9"/>
      <c r="V37" s="13"/>
      <c r="W37" s="4"/>
      <c r="X37" s="4"/>
      <c r="Y37" s="4"/>
      <c r="Z37" s="35">
        <v>8958.33</v>
      </c>
      <c r="AA37" s="35">
        <v>8958.33</v>
      </c>
      <c r="AB37" s="35">
        <v>8958.33</v>
      </c>
      <c r="AC37" s="35">
        <v>8958.33</v>
      </c>
      <c r="AD37" s="35">
        <v>8958.33</v>
      </c>
      <c r="AE37" s="35">
        <v>8958.33</v>
      </c>
      <c r="AF37" s="35">
        <v>8958.33</v>
      </c>
      <c r="AG37" s="35">
        <v>8958.33</v>
      </c>
      <c r="AH37" s="35">
        <v>8958.33</v>
      </c>
      <c r="AI37" s="35">
        <v>8958.33</v>
      </c>
      <c r="AJ37" s="35">
        <v>8958.33</v>
      </c>
      <c r="AK37" s="35">
        <v>8958.33</v>
      </c>
      <c r="AL37" s="35">
        <v>8958.33</v>
      </c>
      <c r="AM37" s="35">
        <v>8958.33</v>
      </c>
      <c r="AN37" s="35">
        <v>8958.33</v>
      </c>
      <c r="AO37" s="35">
        <v>8958.33</v>
      </c>
      <c r="AP37" s="35">
        <v>8958.34</v>
      </c>
      <c r="AQ37" s="35">
        <v>8958.34</v>
      </c>
      <c r="AR37" s="35">
        <v>8958.34</v>
      </c>
      <c r="AS37" s="35">
        <v>8958.34</v>
      </c>
      <c r="AT37" s="35">
        <v>8958.34</v>
      </c>
      <c r="AU37" s="35">
        <v>8958.34</v>
      </c>
      <c r="AV37" s="35">
        <v>8958.34</v>
      </c>
      <c r="AW37" s="35">
        <v>8958.34</v>
      </c>
      <c r="AY37" s="106">
        <f t="shared" si="0"/>
        <v>107499.99999999999</v>
      </c>
      <c r="AZ37" s="106">
        <f t="shared" si="1"/>
        <v>107499.99999999999</v>
      </c>
      <c r="BA37" s="106">
        <f t="shared" si="2"/>
        <v>0</v>
      </c>
      <c r="BB37" s="104">
        <f t="shared" si="3"/>
        <v>0</v>
      </c>
    </row>
    <row r="38" spans="1:54" s="25" customFormat="1" ht="72" x14ac:dyDescent="0.35">
      <c r="A38" s="6" t="s">
        <v>33</v>
      </c>
      <c r="B38" s="3" t="s">
        <v>659</v>
      </c>
      <c r="C38" s="3" t="s">
        <v>389</v>
      </c>
      <c r="D38" s="3" t="s">
        <v>884</v>
      </c>
      <c r="E38" s="3" t="s">
        <v>660</v>
      </c>
      <c r="F38" s="18">
        <v>0.9</v>
      </c>
      <c r="G38" s="6" t="s">
        <v>288</v>
      </c>
      <c r="H38" s="6" t="s">
        <v>326</v>
      </c>
      <c r="I38" s="3" t="s">
        <v>289</v>
      </c>
      <c r="J38" s="6" t="s">
        <v>655</v>
      </c>
      <c r="K38" s="20" t="s">
        <v>62</v>
      </c>
      <c r="L38" s="3" t="s">
        <v>88</v>
      </c>
      <c r="M38" s="3" t="s">
        <v>328</v>
      </c>
      <c r="N38" s="3" t="s">
        <v>329</v>
      </c>
      <c r="O38" s="3" t="s">
        <v>150</v>
      </c>
      <c r="P38" s="3" t="s">
        <v>294</v>
      </c>
      <c r="Q38" s="7" t="s">
        <v>157</v>
      </c>
      <c r="R38" s="4"/>
      <c r="S38" s="8">
        <v>510502</v>
      </c>
      <c r="T38" s="9">
        <v>15000</v>
      </c>
      <c r="U38" s="9"/>
      <c r="V38" s="13"/>
      <c r="W38" s="4"/>
      <c r="X38" s="4"/>
      <c r="Y38" s="4"/>
      <c r="Z38" s="35">
        <v>1250</v>
      </c>
      <c r="AA38" s="35">
        <v>1250</v>
      </c>
      <c r="AB38" s="35">
        <v>1250</v>
      </c>
      <c r="AC38" s="35">
        <v>1250</v>
      </c>
      <c r="AD38" s="35">
        <v>1250</v>
      </c>
      <c r="AE38" s="35">
        <v>1250</v>
      </c>
      <c r="AF38" s="35">
        <v>1250</v>
      </c>
      <c r="AG38" s="35">
        <v>1250</v>
      </c>
      <c r="AH38" s="35">
        <v>1250</v>
      </c>
      <c r="AI38" s="35">
        <v>1250</v>
      </c>
      <c r="AJ38" s="35">
        <v>1250</v>
      </c>
      <c r="AK38" s="35">
        <v>1250</v>
      </c>
      <c r="AL38" s="35">
        <v>1250</v>
      </c>
      <c r="AM38" s="35">
        <v>1250</v>
      </c>
      <c r="AN38" s="35">
        <v>1250</v>
      </c>
      <c r="AO38" s="35">
        <v>1250</v>
      </c>
      <c r="AP38" s="35">
        <v>1250</v>
      </c>
      <c r="AQ38" s="35">
        <v>1250</v>
      </c>
      <c r="AR38" s="35">
        <v>1250</v>
      </c>
      <c r="AS38" s="35">
        <v>1250</v>
      </c>
      <c r="AT38" s="35">
        <v>1250</v>
      </c>
      <c r="AU38" s="35">
        <v>1250</v>
      </c>
      <c r="AV38" s="35">
        <v>1250</v>
      </c>
      <c r="AW38" s="35">
        <v>1250</v>
      </c>
      <c r="AY38" s="106">
        <f t="shared" si="0"/>
        <v>15000</v>
      </c>
      <c r="AZ38" s="106">
        <f t="shared" si="1"/>
        <v>15000</v>
      </c>
      <c r="BA38" s="106">
        <f t="shared" si="2"/>
        <v>0</v>
      </c>
      <c r="BB38" s="104">
        <f t="shared" si="3"/>
        <v>0</v>
      </c>
    </row>
    <row r="39" spans="1:54" s="25" customFormat="1" ht="72" x14ac:dyDescent="0.35">
      <c r="A39" s="6" t="s">
        <v>33</v>
      </c>
      <c r="B39" s="3" t="s">
        <v>659</v>
      </c>
      <c r="C39" s="3" t="s">
        <v>389</v>
      </c>
      <c r="D39" s="3" t="s">
        <v>884</v>
      </c>
      <c r="E39" s="3" t="s">
        <v>660</v>
      </c>
      <c r="F39" s="18">
        <v>0.9</v>
      </c>
      <c r="G39" s="6" t="s">
        <v>288</v>
      </c>
      <c r="H39" s="6" t="s">
        <v>326</v>
      </c>
      <c r="I39" s="3" t="s">
        <v>289</v>
      </c>
      <c r="J39" s="6" t="s">
        <v>655</v>
      </c>
      <c r="K39" s="20" t="s">
        <v>62</v>
      </c>
      <c r="L39" s="3" t="s">
        <v>88</v>
      </c>
      <c r="M39" s="3" t="s">
        <v>328</v>
      </c>
      <c r="N39" s="3" t="s">
        <v>329</v>
      </c>
      <c r="O39" s="3" t="s">
        <v>150</v>
      </c>
      <c r="P39" s="3" t="s">
        <v>294</v>
      </c>
      <c r="Q39" s="7" t="s">
        <v>157</v>
      </c>
      <c r="R39" s="4"/>
      <c r="S39" s="8">
        <v>510510</v>
      </c>
      <c r="T39" s="9">
        <v>970000</v>
      </c>
      <c r="U39" s="9"/>
      <c r="V39" s="13"/>
      <c r="W39" s="4"/>
      <c r="X39" s="4"/>
      <c r="Y39" s="4"/>
      <c r="Z39" s="35">
        <v>80833.33</v>
      </c>
      <c r="AA39" s="35">
        <v>80833.33</v>
      </c>
      <c r="AB39" s="35">
        <v>80833.33</v>
      </c>
      <c r="AC39" s="35">
        <v>80833.33</v>
      </c>
      <c r="AD39" s="35">
        <v>80833.33</v>
      </c>
      <c r="AE39" s="35">
        <v>80833.33</v>
      </c>
      <c r="AF39" s="35">
        <v>80833.33</v>
      </c>
      <c r="AG39" s="35">
        <v>80833.33</v>
      </c>
      <c r="AH39" s="35">
        <v>80833.33</v>
      </c>
      <c r="AI39" s="35">
        <v>80833.33</v>
      </c>
      <c r="AJ39" s="35">
        <v>80833.33</v>
      </c>
      <c r="AK39" s="35">
        <v>80833.33</v>
      </c>
      <c r="AL39" s="35">
        <v>80833.33</v>
      </c>
      <c r="AM39" s="35">
        <v>80833.33</v>
      </c>
      <c r="AN39" s="35">
        <v>80833.33</v>
      </c>
      <c r="AO39" s="35">
        <v>80833.33</v>
      </c>
      <c r="AP39" s="35">
        <v>80833.34</v>
      </c>
      <c r="AQ39" s="35">
        <v>80833.34</v>
      </c>
      <c r="AR39" s="35">
        <v>80833.34</v>
      </c>
      <c r="AS39" s="35">
        <v>80833.34</v>
      </c>
      <c r="AT39" s="35">
        <v>80833.34</v>
      </c>
      <c r="AU39" s="35">
        <v>80833.34</v>
      </c>
      <c r="AV39" s="35">
        <v>80833.34</v>
      </c>
      <c r="AW39" s="35">
        <v>80833.34</v>
      </c>
      <c r="AY39" s="106">
        <f t="shared" si="0"/>
        <v>969999.99999999988</v>
      </c>
      <c r="AZ39" s="106">
        <f t="shared" si="1"/>
        <v>969999.99999999988</v>
      </c>
      <c r="BA39" s="106">
        <f t="shared" si="2"/>
        <v>0</v>
      </c>
      <c r="BB39" s="104">
        <f t="shared" si="3"/>
        <v>0</v>
      </c>
    </row>
    <row r="40" spans="1:54" s="25" customFormat="1" ht="72" x14ac:dyDescent="0.35">
      <c r="A40" s="6" t="s">
        <v>33</v>
      </c>
      <c r="B40" s="3" t="s">
        <v>659</v>
      </c>
      <c r="C40" s="3" t="s">
        <v>389</v>
      </c>
      <c r="D40" s="3" t="s">
        <v>884</v>
      </c>
      <c r="E40" s="3" t="s">
        <v>660</v>
      </c>
      <c r="F40" s="18">
        <v>0.9</v>
      </c>
      <c r="G40" s="6" t="s">
        <v>288</v>
      </c>
      <c r="H40" s="6" t="s">
        <v>326</v>
      </c>
      <c r="I40" s="3" t="s">
        <v>289</v>
      </c>
      <c r="J40" s="6" t="s">
        <v>655</v>
      </c>
      <c r="K40" s="20" t="s">
        <v>62</v>
      </c>
      <c r="L40" s="3" t="s">
        <v>88</v>
      </c>
      <c r="M40" s="3" t="s">
        <v>328</v>
      </c>
      <c r="N40" s="3" t="s">
        <v>329</v>
      </c>
      <c r="O40" s="3" t="s">
        <v>150</v>
      </c>
      <c r="P40" s="3" t="s">
        <v>294</v>
      </c>
      <c r="Q40" s="7" t="s">
        <v>157</v>
      </c>
      <c r="R40" s="4"/>
      <c r="S40" s="8">
        <v>510512</v>
      </c>
      <c r="T40" s="9">
        <v>26000</v>
      </c>
      <c r="U40" s="9"/>
      <c r="V40" s="13"/>
      <c r="W40" s="4"/>
      <c r="X40" s="4"/>
      <c r="Y40" s="4"/>
      <c r="Z40" s="35">
        <v>2166.6</v>
      </c>
      <c r="AA40" s="35">
        <v>2166.6</v>
      </c>
      <c r="AB40" s="35">
        <v>2166.6</v>
      </c>
      <c r="AC40" s="35">
        <v>2166.6</v>
      </c>
      <c r="AD40" s="35">
        <v>2166.6</v>
      </c>
      <c r="AE40" s="35">
        <v>2166.6</v>
      </c>
      <c r="AF40" s="35">
        <v>2166.6</v>
      </c>
      <c r="AG40" s="35">
        <v>2166.6</v>
      </c>
      <c r="AH40" s="35">
        <v>2166.6999999999998</v>
      </c>
      <c r="AI40" s="35">
        <v>2166.6999999999998</v>
      </c>
      <c r="AJ40" s="35">
        <v>2166.6999999999998</v>
      </c>
      <c r="AK40" s="35">
        <v>2166.6999999999998</v>
      </c>
      <c r="AL40" s="35">
        <v>2166.6999999999998</v>
      </c>
      <c r="AM40" s="35">
        <v>2166.6999999999998</v>
      </c>
      <c r="AN40" s="35">
        <v>2166.6999999999998</v>
      </c>
      <c r="AO40" s="35">
        <v>2166.6999999999998</v>
      </c>
      <c r="AP40" s="35">
        <v>2166.6999999999998</v>
      </c>
      <c r="AQ40" s="35">
        <v>2166.6999999999998</v>
      </c>
      <c r="AR40" s="35">
        <v>2166.6999999999998</v>
      </c>
      <c r="AS40" s="35">
        <v>2166.6999999999998</v>
      </c>
      <c r="AT40" s="35">
        <v>2166.6999999999998</v>
      </c>
      <c r="AU40" s="35">
        <v>2166.6999999999998</v>
      </c>
      <c r="AV40" s="35">
        <v>2166.6999999999998</v>
      </c>
      <c r="AW40" s="35">
        <v>2166.6999999999998</v>
      </c>
      <c r="AY40" s="106">
        <f t="shared" si="0"/>
        <v>26000.000000000004</v>
      </c>
      <c r="AZ40" s="106">
        <f t="shared" si="1"/>
        <v>26000.000000000004</v>
      </c>
      <c r="BA40" s="106">
        <f t="shared" si="2"/>
        <v>0</v>
      </c>
      <c r="BB40" s="104">
        <f t="shared" si="3"/>
        <v>0</v>
      </c>
    </row>
    <row r="41" spans="1:54" s="25" customFormat="1" ht="72" x14ac:dyDescent="0.35">
      <c r="A41" s="6" t="s">
        <v>33</v>
      </c>
      <c r="B41" s="3" t="s">
        <v>659</v>
      </c>
      <c r="C41" s="3" t="s">
        <v>389</v>
      </c>
      <c r="D41" s="3" t="s">
        <v>884</v>
      </c>
      <c r="E41" s="3" t="s">
        <v>660</v>
      </c>
      <c r="F41" s="18">
        <v>0.9</v>
      </c>
      <c r="G41" s="6" t="s">
        <v>288</v>
      </c>
      <c r="H41" s="6" t="s">
        <v>326</v>
      </c>
      <c r="I41" s="3" t="s">
        <v>289</v>
      </c>
      <c r="J41" s="6" t="s">
        <v>655</v>
      </c>
      <c r="K41" s="20" t="s">
        <v>62</v>
      </c>
      <c r="L41" s="3" t="s">
        <v>88</v>
      </c>
      <c r="M41" s="3" t="s">
        <v>328</v>
      </c>
      <c r="N41" s="3" t="s">
        <v>329</v>
      </c>
      <c r="O41" s="3" t="s">
        <v>150</v>
      </c>
      <c r="P41" s="3" t="s">
        <v>294</v>
      </c>
      <c r="Q41" s="7" t="s">
        <v>157</v>
      </c>
      <c r="R41" s="4"/>
      <c r="S41" s="8">
        <v>510513</v>
      </c>
      <c r="T41" s="9">
        <v>232513.2</v>
      </c>
      <c r="U41" s="9"/>
      <c r="V41" s="13"/>
      <c r="W41" s="4"/>
      <c r="X41" s="4"/>
      <c r="Y41" s="4"/>
      <c r="Z41" s="35">
        <v>19376.100000000002</v>
      </c>
      <c r="AA41" s="35">
        <v>19376.100000000002</v>
      </c>
      <c r="AB41" s="35">
        <v>19376.100000000002</v>
      </c>
      <c r="AC41" s="35">
        <v>19376.100000000002</v>
      </c>
      <c r="AD41" s="35">
        <v>19376.100000000002</v>
      </c>
      <c r="AE41" s="35">
        <v>19376.100000000002</v>
      </c>
      <c r="AF41" s="35">
        <v>19376.100000000002</v>
      </c>
      <c r="AG41" s="35">
        <v>19376.100000000002</v>
      </c>
      <c r="AH41" s="35">
        <v>19376.100000000002</v>
      </c>
      <c r="AI41" s="35">
        <v>19376.100000000002</v>
      </c>
      <c r="AJ41" s="35">
        <v>19376.100000000002</v>
      </c>
      <c r="AK41" s="35">
        <v>19376.100000000002</v>
      </c>
      <c r="AL41" s="35">
        <v>19376.100000000002</v>
      </c>
      <c r="AM41" s="35">
        <v>19376.100000000002</v>
      </c>
      <c r="AN41" s="35">
        <v>19376.100000000002</v>
      </c>
      <c r="AO41" s="35">
        <v>19376.100000000002</v>
      </c>
      <c r="AP41" s="35">
        <v>19376.100000000002</v>
      </c>
      <c r="AQ41" s="35">
        <v>19376.100000000002</v>
      </c>
      <c r="AR41" s="35">
        <v>19376.100000000002</v>
      </c>
      <c r="AS41" s="35">
        <v>19376.100000000002</v>
      </c>
      <c r="AT41" s="35">
        <v>19376.100000000002</v>
      </c>
      <c r="AU41" s="35">
        <v>19376.100000000002</v>
      </c>
      <c r="AV41" s="35">
        <v>19376.100000000002</v>
      </c>
      <c r="AW41" s="35">
        <v>19376.100000000002</v>
      </c>
      <c r="AY41" s="106">
        <f t="shared" si="0"/>
        <v>232513.20000000004</v>
      </c>
      <c r="AZ41" s="106">
        <f t="shared" si="1"/>
        <v>232513.20000000004</v>
      </c>
      <c r="BA41" s="106">
        <f t="shared" si="2"/>
        <v>0</v>
      </c>
      <c r="BB41" s="104">
        <f t="shared" si="3"/>
        <v>0</v>
      </c>
    </row>
    <row r="42" spans="1:54" s="25" customFormat="1" ht="72" x14ac:dyDescent="0.35">
      <c r="A42" s="6" t="s">
        <v>33</v>
      </c>
      <c r="B42" s="3" t="s">
        <v>659</v>
      </c>
      <c r="C42" s="3" t="s">
        <v>389</v>
      </c>
      <c r="D42" s="3" t="s">
        <v>884</v>
      </c>
      <c r="E42" s="3" t="s">
        <v>660</v>
      </c>
      <c r="F42" s="18">
        <v>0.9</v>
      </c>
      <c r="G42" s="6" t="s">
        <v>288</v>
      </c>
      <c r="H42" s="6" t="s">
        <v>326</v>
      </c>
      <c r="I42" s="3" t="s">
        <v>289</v>
      </c>
      <c r="J42" s="6" t="s">
        <v>655</v>
      </c>
      <c r="K42" s="20" t="s">
        <v>62</v>
      </c>
      <c r="L42" s="3" t="s">
        <v>88</v>
      </c>
      <c r="M42" s="3" t="s">
        <v>328</v>
      </c>
      <c r="N42" s="3" t="s">
        <v>329</v>
      </c>
      <c r="O42" s="3" t="s">
        <v>150</v>
      </c>
      <c r="P42" s="3" t="s">
        <v>294</v>
      </c>
      <c r="Q42" s="7" t="s">
        <v>157</v>
      </c>
      <c r="R42" s="4"/>
      <c r="S42" s="8">
        <v>510601</v>
      </c>
      <c r="T42" s="9">
        <v>334793.94</v>
      </c>
      <c r="U42" s="9"/>
      <c r="V42" s="13"/>
      <c r="W42" s="4"/>
      <c r="X42" s="4"/>
      <c r="Y42" s="4"/>
      <c r="Z42" s="35">
        <v>27899.5</v>
      </c>
      <c r="AA42" s="35">
        <v>27899.5</v>
      </c>
      <c r="AB42" s="35">
        <v>27899.5</v>
      </c>
      <c r="AC42" s="35">
        <v>27899.5</v>
      </c>
      <c r="AD42" s="35">
        <v>27899.5</v>
      </c>
      <c r="AE42" s="35">
        <v>27899.5</v>
      </c>
      <c r="AF42" s="35">
        <v>27899.5</v>
      </c>
      <c r="AG42" s="35">
        <v>27899.5</v>
      </c>
      <c r="AH42" s="35">
        <v>27899.5</v>
      </c>
      <c r="AI42" s="35">
        <v>27899.5</v>
      </c>
      <c r="AJ42" s="35">
        <v>27899.5</v>
      </c>
      <c r="AK42" s="35">
        <v>27899.5</v>
      </c>
      <c r="AL42" s="35">
        <v>27899.49</v>
      </c>
      <c r="AM42" s="35">
        <v>27899.49</v>
      </c>
      <c r="AN42" s="35">
        <v>27899.49</v>
      </c>
      <c r="AO42" s="35">
        <v>27899.49</v>
      </c>
      <c r="AP42" s="35">
        <v>27899.49</v>
      </c>
      <c r="AQ42" s="35">
        <v>27899.49</v>
      </c>
      <c r="AR42" s="35">
        <v>27899.49</v>
      </c>
      <c r="AS42" s="35">
        <v>27899.49</v>
      </c>
      <c r="AT42" s="35">
        <v>27899.49</v>
      </c>
      <c r="AU42" s="35">
        <v>27899.49</v>
      </c>
      <c r="AV42" s="35">
        <v>27899.49</v>
      </c>
      <c r="AW42" s="35">
        <v>27899.49</v>
      </c>
      <c r="AY42" s="106">
        <f t="shared" si="0"/>
        <v>334793.93999999994</v>
      </c>
      <c r="AZ42" s="106">
        <f t="shared" si="1"/>
        <v>334793.93999999994</v>
      </c>
      <c r="BA42" s="106">
        <f t="shared" si="2"/>
        <v>0</v>
      </c>
      <c r="BB42" s="104">
        <f t="shared" si="3"/>
        <v>0</v>
      </c>
    </row>
    <row r="43" spans="1:54" s="25" customFormat="1" ht="72" x14ac:dyDescent="0.35">
      <c r="A43" s="6" t="s">
        <v>33</v>
      </c>
      <c r="B43" s="3" t="s">
        <v>659</v>
      </c>
      <c r="C43" s="3" t="s">
        <v>389</v>
      </c>
      <c r="D43" s="3" t="s">
        <v>884</v>
      </c>
      <c r="E43" s="3" t="s">
        <v>660</v>
      </c>
      <c r="F43" s="18">
        <v>0.9</v>
      </c>
      <c r="G43" s="6" t="s">
        <v>288</v>
      </c>
      <c r="H43" s="6" t="s">
        <v>326</v>
      </c>
      <c r="I43" s="3" t="s">
        <v>289</v>
      </c>
      <c r="J43" s="6" t="s">
        <v>655</v>
      </c>
      <c r="K43" s="20" t="s">
        <v>62</v>
      </c>
      <c r="L43" s="3" t="s">
        <v>88</v>
      </c>
      <c r="M43" s="3" t="s">
        <v>328</v>
      </c>
      <c r="N43" s="3" t="s">
        <v>329</v>
      </c>
      <c r="O43" s="3" t="s">
        <v>150</v>
      </c>
      <c r="P43" s="3" t="s">
        <v>294</v>
      </c>
      <c r="Q43" s="7" t="s">
        <v>157</v>
      </c>
      <c r="R43" s="4"/>
      <c r="S43" s="8">
        <v>510602</v>
      </c>
      <c r="T43" s="9">
        <v>238778.01</v>
      </c>
      <c r="U43" s="9"/>
      <c r="V43" s="13"/>
      <c r="W43" s="4"/>
      <c r="X43" s="4"/>
      <c r="Y43" s="4"/>
      <c r="Z43" s="35">
        <v>19898.169999999998</v>
      </c>
      <c r="AA43" s="35">
        <v>19898.169999999998</v>
      </c>
      <c r="AB43" s="35">
        <v>19898.169999999998</v>
      </c>
      <c r="AC43" s="35">
        <v>19898.169999999998</v>
      </c>
      <c r="AD43" s="35">
        <v>19898.169999999998</v>
      </c>
      <c r="AE43" s="35">
        <v>19898.169999999998</v>
      </c>
      <c r="AF43" s="35">
        <v>19898.169999999998</v>
      </c>
      <c r="AG43" s="35">
        <v>19898.169999999998</v>
      </c>
      <c r="AH43" s="35">
        <v>19898.169999999998</v>
      </c>
      <c r="AI43" s="35">
        <v>19898.169999999998</v>
      </c>
      <c r="AJ43" s="35">
        <v>19898.169999999998</v>
      </c>
      <c r="AK43" s="35">
        <v>19898.169999999998</v>
      </c>
      <c r="AL43" s="35">
        <v>19898.169999999998</v>
      </c>
      <c r="AM43" s="35">
        <v>19898.169999999998</v>
      </c>
      <c r="AN43" s="35">
        <v>19898.169999999998</v>
      </c>
      <c r="AO43" s="35">
        <v>19898.169999999998</v>
      </c>
      <c r="AP43" s="35">
        <v>19898.169999999998</v>
      </c>
      <c r="AQ43" s="35">
        <v>19898.169999999998</v>
      </c>
      <c r="AR43" s="35">
        <v>19898.16</v>
      </c>
      <c r="AS43" s="35">
        <v>19898.16</v>
      </c>
      <c r="AT43" s="35">
        <v>19898.16</v>
      </c>
      <c r="AU43" s="35">
        <v>19898.16</v>
      </c>
      <c r="AV43" s="35">
        <v>19898.16</v>
      </c>
      <c r="AW43" s="35">
        <v>19898.16</v>
      </c>
      <c r="AY43" s="106">
        <f t="shared" si="0"/>
        <v>238778.00999999998</v>
      </c>
      <c r="AZ43" s="106">
        <f t="shared" si="1"/>
        <v>238778.00999999998</v>
      </c>
      <c r="BA43" s="106">
        <f t="shared" si="2"/>
        <v>0</v>
      </c>
      <c r="BB43" s="104">
        <f t="shared" si="3"/>
        <v>0</v>
      </c>
    </row>
    <row r="44" spans="1:54" s="25" customFormat="1" ht="72" x14ac:dyDescent="0.35">
      <c r="A44" s="6" t="s">
        <v>33</v>
      </c>
      <c r="B44" s="3" t="s">
        <v>659</v>
      </c>
      <c r="C44" s="3" t="s">
        <v>389</v>
      </c>
      <c r="D44" s="3" t="s">
        <v>884</v>
      </c>
      <c r="E44" s="3" t="s">
        <v>660</v>
      </c>
      <c r="F44" s="18">
        <v>0.9</v>
      </c>
      <c r="G44" s="6" t="s">
        <v>288</v>
      </c>
      <c r="H44" s="6" t="s">
        <v>326</v>
      </c>
      <c r="I44" s="3" t="s">
        <v>289</v>
      </c>
      <c r="J44" s="6" t="s">
        <v>655</v>
      </c>
      <c r="K44" s="20" t="s">
        <v>62</v>
      </c>
      <c r="L44" s="3" t="s">
        <v>88</v>
      </c>
      <c r="M44" s="3" t="s">
        <v>328</v>
      </c>
      <c r="N44" s="3" t="s">
        <v>329</v>
      </c>
      <c r="O44" s="3" t="s">
        <v>150</v>
      </c>
      <c r="P44" s="3" t="s">
        <v>294</v>
      </c>
      <c r="Q44" s="7" t="s">
        <v>157</v>
      </c>
      <c r="R44" s="4"/>
      <c r="S44" s="8">
        <v>510706</v>
      </c>
      <c r="T44" s="9">
        <v>200000</v>
      </c>
      <c r="U44" s="9"/>
      <c r="V44" s="13"/>
      <c r="W44" s="4"/>
      <c r="X44" s="4"/>
      <c r="Y44" s="4"/>
      <c r="Z44" s="35">
        <v>16666.669999999998</v>
      </c>
      <c r="AA44" s="35">
        <v>16666.669999999998</v>
      </c>
      <c r="AB44" s="35">
        <v>16666.669999999998</v>
      </c>
      <c r="AC44" s="35">
        <v>16666.669999999998</v>
      </c>
      <c r="AD44" s="35">
        <v>16666.669999999998</v>
      </c>
      <c r="AE44" s="35">
        <v>16666.669999999998</v>
      </c>
      <c r="AF44" s="35">
        <v>16666.669999999998</v>
      </c>
      <c r="AG44" s="35">
        <v>16666.669999999998</v>
      </c>
      <c r="AH44" s="35">
        <v>16666.669999999998</v>
      </c>
      <c r="AI44" s="35">
        <v>16666.669999999998</v>
      </c>
      <c r="AJ44" s="35">
        <v>16666.669999999998</v>
      </c>
      <c r="AK44" s="35">
        <v>16666.669999999998</v>
      </c>
      <c r="AL44" s="35">
        <v>16666.669999999998</v>
      </c>
      <c r="AM44" s="35">
        <v>16666.669999999998</v>
      </c>
      <c r="AN44" s="35">
        <v>16666.669999999998</v>
      </c>
      <c r="AO44" s="35">
        <v>16666.669999999998</v>
      </c>
      <c r="AP44" s="35">
        <v>16666.66</v>
      </c>
      <c r="AQ44" s="35">
        <v>16666.66</v>
      </c>
      <c r="AR44" s="35">
        <v>16666.66</v>
      </c>
      <c r="AS44" s="35">
        <v>16666.66</v>
      </c>
      <c r="AT44" s="35">
        <v>16666.66</v>
      </c>
      <c r="AU44" s="35">
        <v>16666.66</v>
      </c>
      <c r="AV44" s="35">
        <v>16666.66</v>
      </c>
      <c r="AW44" s="35">
        <v>16666.66</v>
      </c>
      <c r="AY44" s="106">
        <f t="shared" si="0"/>
        <v>200000</v>
      </c>
      <c r="AZ44" s="106">
        <f t="shared" si="1"/>
        <v>200000</v>
      </c>
      <c r="BA44" s="106">
        <f t="shared" si="2"/>
        <v>0</v>
      </c>
      <c r="BB44" s="104">
        <f t="shared" si="3"/>
        <v>0</v>
      </c>
    </row>
    <row r="45" spans="1:54" s="25" customFormat="1" ht="72" x14ac:dyDescent="0.35">
      <c r="A45" s="6" t="s">
        <v>33</v>
      </c>
      <c r="B45" s="3" t="s">
        <v>659</v>
      </c>
      <c r="C45" s="3" t="s">
        <v>389</v>
      </c>
      <c r="D45" s="3" t="s">
        <v>884</v>
      </c>
      <c r="E45" s="3" t="s">
        <v>660</v>
      </c>
      <c r="F45" s="18">
        <v>0.9</v>
      </c>
      <c r="G45" s="6" t="s">
        <v>288</v>
      </c>
      <c r="H45" s="6" t="s">
        <v>326</v>
      </c>
      <c r="I45" s="3" t="s">
        <v>289</v>
      </c>
      <c r="J45" s="6" t="s">
        <v>655</v>
      </c>
      <c r="K45" s="20" t="s">
        <v>62</v>
      </c>
      <c r="L45" s="3" t="s">
        <v>88</v>
      </c>
      <c r="M45" s="3" t="s">
        <v>328</v>
      </c>
      <c r="N45" s="3" t="s">
        <v>329</v>
      </c>
      <c r="O45" s="3" t="s">
        <v>150</v>
      </c>
      <c r="P45" s="3" t="s">
        <v>294</v>
      </c>
      <c r="Q45" s="7" t="s">
        <v>157</v>
      </c>
      <c r="R45" s="4"/>
      <c r="S45" s="8">
        <v>510707</v>
      </c>
      <c r="T45" s="9">
        <v>224158.1</v>
      </c>
      <c r="U45" s="9"/>
      <c r="V45" s="13"/>
      <c r="W45" s="4"/>
      <c r="X45" s="4"/>
      <c r="Y45" s="4"/>
      <c r="Z45" s="35">
        <v>18679.84</v>
      </c>
      <c r="AA45" s="35">
        <v>18679.84</v>
      </c>
      <c r="AB45" s="35">
        <v>18679.84</v>
      </c>
      <c r="AC45" s="35">
        <v>18679.84</v>
      </c>
      <c r="AD45" s="35">
        <v>18679.84</v>
      </c>
      <c r="AE45" s="35">
        <v>18679.84</v>
      </c>
      <c r="AF45" s="35">
        <v>18679.84</v>
      </c>
      <c r="AG45" s="35">
        <v>18679.84</v>
      </c>
      <c r="AH45" s="35">
        <v>18679.84</v>
      </c>
      <c r="AI45" s="35">
        <v>18679.84</v>
      </c>
      <c r="AJ45" s="35">
        <v>18679.84</v>
      </c>
      <c r="AK45" s="35">
        <v>18679.84</v>
      </c>
      <c r="AL45" s="35">
        <v>18679.84</v>
      </c>
      <c r="AM45" s="35">
        <v>18679.84</v>
      </c>
      <c r="AN45" s="35">
        <v>18679.84</v>
      </c>
      <c r="AO45" s="35">
        <v>18679.84</v>
      </c>
      <c r="AP45" s="35">
        <v>18679.84</v>
      </c>
      <c r="AQ45" s="35">
        <v>18679.84</v>
      </c>
      <c r="AR45" s="35">
        <v>18679.84</v>
      </c>
      <c r="AS45" s="35">
        <v>18679.84</v>
      </c>
      <c r="AT45" s="35">
        <v>18679.849999999999</v>
      </c>
      <c r="AU45" s="35">
        <v>18679.849999999999</v>
      </c>
      <c r="AV45" s="35">
        <v>18679.849999999999</v>
      </c>
      <c r="AW45" s="35">
        <v>18679.849999999999</v>
      </c>
      <c r="AY45" s="106">
        <f t="shared" si="0"/>
        <v>224158.1</v>
      </c>
      <c r="AZ45" s="106">
        <f t="shared" si="1"/>
        <v>224158.1</v>
      </c>
      <c r="BA45" s="106">
        <f t="shared" si="2"/>
        <v>0</v>
      </c>
      <c r="BB45" s="104">
        <f t="shared" si="3"/>
        <v>0</v>
      </c>
    </row>
    <row r="46" spans="1:54" s="25" customFormat="1" ht="72" x14ac:dyDescent="0.35">
      <c r="A46" s="6" t="s">
        <v>33</v>
      </c>
      <c r="B46" s="3" t="s">
        <v>659</v>
      </c>
      <c r="C46" s="3" t="s">
        <v>389</v>
      </c>
      <c r="D46" s="3" t="s">
        <v>884</v>
      </c>
      <c r="E46" s="3" t="s">
        <v>660</v>
      </c>
      <c r="F46" s="18">
        <v>0.9</v>
      </c>
      <c r="G46" s="6" t="s">
        <v>288</v>
      </c>
      <c r="H46" s="6" t="s">
        <v>326</v>
      </c>
      <c r="I46" s="3" t="s">
        <v>289</v>
      </c>
      <c r="J46" s="6" t="s">
        <v>655</v>
      </c>
      <c r="K46" s="20" t="s">
        <v>62</v>
      </c>
      <c r="L46" s="3" t="s">
        <v>88</v>
      </c>
      <c r="M46" s="3" t="s">
        <v>328</v>
      </c>
      <c r="N46" s="3" t="s">
        <v>329</v>
      </c>
      <c r="O46" s="3" t="s">
        <v>150</v>
      </c>
      <c r="P46" s="3" t="s">
        <v>294</v>
      </c>
      <c r="Q46" s="7" t="s">
        <v>157</v>
      </c>
      <c r="R46" s="4"/>
      <c r="S46" s="8">
        <v>510710</v>
      </c>
      <c r="T46" s="9">
        <v>50000</v>
      </c>
      <c r="U46" s="9"/>
      <c r="V46" s="13"/>
      <c r="W46" s="4"/>
      <c r="X46" s="4"/>
      <c r="Y46" s="4"/>
      <c r="Z46" s="35">
        <v>4166.67</v>
      </c>
      <c r="AA46" s="35">
        <v>4166.67</v>
      </c>
      <c r="AB46" s="35">
        <v>4166.67</v>
      </c>
      <c r="AC46" s="35">
        <v>4166.67</v>
      </c>
      <c r="AD46" s="35">
        <v>4166.67</v>
      </c>
      <c r="AE46" s="35">
        <v>4166.67</v>
      </c>
      <c r="AF46" s="35">
        <v>4166.67</v>
      </c>
      <c r="AG46" s="35">
        <v>4166.67</v>
      </c>
      <c r="AH46" s="35">
        <v>4166.67</v>
      </c>
      <c r="AI46" s="35">
        <v>4166.67</v>
      </c>
      <c r="AJ46" s="35">
        <v>4166.67</v>
      </c>
      <c r="AK46" s="35">
        <v>4166.67</v>
      </c>
      <c r="AL46" s="35">
        <v>4166.67</v>
      </c>
      <c r="AM46" s="35">
        <v>4166.67</v>
      </c>
      <c r="AN46" s="35">
        <v>4166.67</v>
      </c>
      <c r="AO46" s="35">
        <v>4166.67</v>
      </c>
      <c r="AP46" s="35">
        <v>4166.66</v>
      </c>
      <c r="AQ46" s="35">
        <v>4166.66</v>
      </c>
      <c r="AR46" s="35">
        <v>4166.66</v>
      </c>
      <c r="AS46" s="35">
        <v>4166.66</v>
      </c>
      <c r="AT46" s="35">
        <v>4166.66</v>
      </c>
      <c r="AU46" s="35">
        <v>4166.66</v>
      </c>
      <c r="AV46" s="35">
        <v>4166.66</v>
      </c>
      <c r="AW46" s="35">
        <v>4166.66</v>
      </c>
      <c r="AY46" s="106">
        <f t="shared" si="0"/>
        <v>50000</v>
      </c>
      <c r="AZ46" s="106">
        <f t="shared" si="1"/>
        <v>50000</v>
      </c>
      <c r="BA46" s="106">
        <f t="shared" si="2"/>
        <v>0</v>
      </c>
      <c r="BB46" s="104">
        <f t="shared" si="3"/>
        <v>0</v>
      </c>
    </row>
    <row r="47" spans="1:54" s="25" customFormat="1" ht="72" x14ac:dyDescent="0.35">
      <c r="A47" s="6" t="s">
        <v>33</v>
      </c>
      <c r="B47" s="3" t="s">
        <v>659</v>
      </c>
      <c r="C47" s="3" t="s">
        <v>389</v>
      </c>
      <c r="D47" s="3" t="s">
        <v>884</v>
      </c>
      <c r="E47" s="3" t="s">
        <v>660</v>
      </c>
      <c r="F47" s="18">
        <v>0.9</v>
      </c>
      <c r="G47" s="6" t="s">
        <v>288</v>
      </c>
      <c r="H47" s="6" t="s">
        <v>326</v>
      </c>
      <c r="I47" s="3" t="s">
        <v>289</v>
      </c>
      <c r="J47" s="6" t="s">
        <v>655</v>
      </c>
      <c r="K47" s="20" t="s">
        <v>62</v>
      </c>
      <c r="L47" s="3" t="s">
        <v>88</v>
      </c>
      <c r="M47" s="3" t="s">
        <v>328</v>
      </c>
      <c r="N47" s="3" t="s">
        <v>329</v>
      </c>
      <c r="O47" s="3" t="s">
        <v>150</v>
      </c>
      <c r="P47" s="3" t="s">
        <v>294</v>
      </c>
      <c r="Q47" s="7" t="s">
        <v>157</v>
      </c>
      <c r="R47" s="4"/>
      <c r="S47" s="8">
        <v>510105</v>
      </c>
      <c r="T47" s="9">
        <v>1562239.2</v>
      </c>
      <c r="U47" s="9"/>
      <c r="V47" s="13"/>
      <c r="W47" s="4"/>
      <c r="X47" s="4"/>
      <c r="Y47" s="4"/>
      <c r="Z47" s="35">
        <v>130186.59999999999</v>
      </c>
      <c r="AA47" s="35">
        <v>130186.59999999999</v>
      </c>
      <c r="AB47" s="35">
        <v>130186.59999999999</v>
      </c>
      <c r="AC47" s="35">
        <v>130186.59999999999</v>
      </c>
      <c r="AD47" s="35">
        <v>130186.59999999999</v>
      </c>
      <c r="AE47" s="35">
        <v>130186.59999999999</v>
      </c>
      <c r="AF47" s="35">
        <v>130186.59999999999</v>
      </c>
      <c r="AG47" s="35">
        <v>130186.59999999999</v>
      </c>
      <c r="AH47" s="35">
        <v>130186.59999999999</v>
      </c>
      <c r="AI47" s="35">
        <v>130186.59999999999</v>
      </c>
      <c r="AJ47" s="35">
        <v>130186.59999999999</v>
      </c>
      <c r="AK47" s="35">
        <v>130186.59999999999</v>
      </c>
      <c r="AL47" s="35">
        <v>130186.59999999999</v>
      </c>
      <c r="AM47" s="35">
        <v>130186.59999999999</v>
      </c>
      <c r="AN47" s="35">
        <v>130186.59999999999</v>
      </c>
      <c r="AO47" s="35">
        <v>130186.59999999999</v>
      </c>
      <c r="AP47" s="35">
        <v>130186.59999999999</v>
      </c>
      <c r="AQ47" s="35">
        <v>130186.59999999999</v>
      </c>
      <c r="AR47" s="35">
        <v>130186.59999999999</v>
      </c>
      <c r="AS47" s="35">
        <v>130186.59999999999</v>
      </c>
      <c r="AT47" s="35">
        <v>130186.59999999999</v>
      </c>
      <c r="AU47" s="35">
        <v>130186.59999999999</v>
      </c>
      <c r="AV47" s="35">
        <v>130186.59999999999</v>
      </c>
      <c r="AW47" s="35">
        <v>130186.59999999999</v>
      </c>
      <c r="AY47" s="106">
        <f t="shared" si="0"/>
        <v>1562239.2000000002</v>
      </c>
      <c r="AZ47" s="106">
        <f t="shared" si="1"/>
        <v>1562239.2000000002</v>
      </c>
      <c r="BA47" s="106">
        <f t="shared" si="2"/>
        <v>0</v>
      </c>
      <c r="BB47" s="104">
        <f t="shared" si="3"/>
        <v>0</v>
      </c>
    </row>
    <row r="48" spans="1:54" s="25" customFormat="1" ht="72" x14ac:dyDescent="0.35">
      <c r="A48" s="6" t="s">
        <v>33</v>
      </c>
      <c r="B48" s="3" t="s">
        <v>659</v>
      </c>
      <c r="C48" s="3" t="s">
        <v>389</v>
      </c>
      <c r="D48" s="3" t="s">
        <v>884</v>
      </c>
      <c r="E48" s="3" t="s">
        <v>660</v>
      </c>
      <c r="F48" s="18">
        <v>0.9</v>
      </c>
      <c r="G48" s="6" t="s">
        <v>288</v>
      </c>
      <c r="H48" s="6" t="s">
        <v>326</v>
      </c>
      <c r="I48" s="3" t="s">
        <v>289</v>
      </c>
      <c r="J48" s="6" t="s">
        <v>655</v>
      </c>
      <c r="K48" s="20" t="s">
        <v>62</v>
      </c>
      <c r="L48" s="3" t="s">
        <v>88</v>
      </c>
      <c r="M48" s="3" t="s">
        <v>328</v>
      </c>
      <c r="N48" s="3" t="s">
        <v>329</v>
      </c>
      <c r="O48" s="3" t="s">
        <v>150</v>
      </c>
      <c r="P48" s="3" t="s">
        <v>294</v>
      </c>
      <c r="Q48" s="7" t="s">
        <v>157</v>
      </c>
      <c r="R48" s="4"/>
      <c r="S48" s="8">
        <v>510703</v>
      </c>
      <c r="T48" s="9">
        <v>15000</v>
      </c>
      <c r="U48" s="9"/>
      <c r="V48" s="13"/>
      <c r="W48" s="4"/>
      <c r="X48" s="4"/>
      <c r="Y48" s="4"/>
      <c r="Z48" s="35">
        <v>1250</v>
      </c>
      <c r="AA48" s="35">
        <v>1250</v>
      </c>
      <c r="AB48" s="35">
        <v>1250</v>
      </c>
      <c r="AC48" s="35">
        <v>1250</v>
      </c>
      <c r="AD48" s="35">
        <v>1250</v>
      </c>
      <c r="AE48" s="35">
        <v>1250</v>
      </c>
      <c r="AF48" s="35">
        <v>1250</v>
      </c>
      <c r="AG48" s="35">
        <v>1250</v>
      </c>
      <c r="AH48" s="35">
        <v>1250</v>
      </c>
      <c r="AI48" s="35">
        <v>1250</v>
      </c>
      <c r="AJ48" s="35">
        <v>1250</v>
      </c>
      <c r="AK48" s="35">
        <v>1250</v>
      </c>
      <c r="AL48" s="35">
        <v>1250</v>
      </c>
      <c r="AM48" s="35">
        <v>1250</v>
      </c>
      <c r="AN48" s="35">
        <v>1250</v>
      </c>
      <c r="AO48" s="35">
        <v>1250</v>
      </c>
      <c r="AP48" s="35">
        <v>1250</v>
      </c>
      <c r="AQ48" s="35">
        <v>1250</v>
      </c>
      <c r="AR48" s="35">
        <v>1250</v>
      </c>
      <c r="AS48" s="35">
        <v>1250</v>
      </c>
      <c r="AT48" s="35">
        <v>1250</v>
      </c>
      <c r="AU48" s="35">
        <v>1250</v>
      </c>
      <c r="AV48" s="35">
        <v>1250</v>
      </c>
      <c r="AW48" s="35">
        <v>1250</v>
      </c>
      <c r="AY48" s="106">
        <f t="shared" si="0"/>
        <v>15000</v>
      </c>
      <c r="AZ48" s="106">
        <f t="shared" si="1"/>
        <v>15000</v>
      </c>
      <c r="BA48" s="106">
        <f t="shared" si="2"/>
        <v>0</v>
      </c>
      <c r="BB48" s="104">
        <f t="shared" si="3"/>
        <v>0</v>
      </c>
    </row>
    <row r="49" spans="1:54" s="25" customFormat="1" ht="72" x14ac:dyDescent="0.35">
      <c r="A49" s="6" t="s">
        <v>33</v>
      </c>
      <c r="B49" s="3" t="s">
        <v>659</v>
      </c>
      <c r="C49" s="3" t="s">
        <v>389</v>
      </c>
      <c r="D49" s="3" t="s">
        <v>884</v>
      </c>
      <c r="E49" s="3" t="s">
        <v>660</v>
      </c>
      <c r="F49" s="18">
        <v>0.9</v>
      </c>
      <c r="G49" s="6" t="s">
        <v>288</v>
      </c>
      <c r="H49" s="6" t="s">
        <v>326</v>
      </c>
      <c r="I49" s="3" t="s">
        <v>289</v>
      </c>
      <c r="J49" s="6" t="s">
        <v>655</v>
      </c>
      <c r="K49" s="20" t="s">
        <v>62</v>
      </c>
      <c r="L49" s="3" t="s">
        <v>88</v>
      </c>
      <c r="M49" s="3" t="s">
        <v>328</v>
      </c>
      <c r="N49" s="3" t="s">
        <v>329</v>
      </c>
      <c r="O49" s="3" t="s">
        <v>150</v>
      </c>
      <c r="P49" s="3" t="s">
        <v>294</v>
      </c>
      <c r="Q49" s="7" t="s">
        <v>157</v>
      </c>
      <c r="R49" s="4"/>
      <c r="S49" s="8">
        <v>510704</v>
      </c>
      <c r="T49" s="9">
        <v>10000</v>
      </c>
      <c r="U49" s="9"/>
      <c r="V49" s="13"/>
      <c r="W49" s="4"/>
      <c r="X49" s="4"/>
      <c r="Y49" s="4"/>
      <c r="Z49" s="35">
        <v>833.33</v>
      </c>
      <c r="AA49" s="35">
        <v>833.33</v>
      </c>
      <c r="AB49" s="35">
        <v>833.33</v>
      </c>
      <c r="AC49" s="35">
        <v>833.33</v>
      </c>
      <c r="AD49" s="35">
        <v>833.33</v>
      </c>
      <c r="AE49" s="35">
        <v>833.33</v>
      </c>
      <c r="AF49" s="35">
        <v>833.33</v>
      </c>
      <c r="AG49" s="35">
        <v>833.33</v>
      </c>
      <c r="AH49" s="35">
        <v>833.33</v>
      </c>
      <c r="AI49" s="35">
        <v>833.33</v>
      </c>
      <c r="AJ49" s="35">
        <v>833.33</v>
      </c>
      <c r="AK49" s="35">
        <v>833.33</v>
      </c>
      <c r="AL49" s="35">
        <v>833.33</v>
      </c>
      <c r="AM49" s="35">
        <v>833.33</v>
      </c>
      <c r="AN49" s="35">
        <v>833.33</v>
      </c>
      <c r="AO49" s="35">
        <v>833.33</v>
      </c>
      <c r="AP49" s="35">
        <v>833.34</v>
      </c>
      <c r="AQ49" s="35">
        <v>833.34</v>
      </c>
      <c r="AR49" s="35">
        <v>833.34</v>
      </c>
      <c r="AS49" s="35">
        <v>833.34</v>
      </c>
      <c r="AT49" s="35">
        <v>833.34</v>
      </c>
      <c r="AU49" s="35">
        <v>833.34</v>
      </c>
      <c r="AV49" s="35">
        <v>833.34</v>
      </c>
      <c r="AW49" s="35">
        <v>833.34</v>
      </c>
      <c r="AY49" s="106">
        <f t="shared" si="0"/>
        <v>10000</v>
      </c>
      <c r="AZ49" s="106">
        <f t="shared" si="1"/>
        <v>10000</v>
      </c>
      <c r="BA49" s="106">
        <f t="shared" si="2"/>
        <v>0</v>
      </c>
      <c r="BB49" s="105">
        <f t="shared" si="3"/>
        <v>0</v>
      </c>
    </row>
    <row r="50" spans="1:54" s="25" customFormat="1" ht="72" x14ac:dyDescent="0.35">
      <c r="A50" s="6" t="s">
        <v>33</v>
      </c>
      <c r="B50" s="3" t="s">
        <v>659</v>
      </c>
      <c r="C50" s="3" t="s">
        <v>389</v>
      </c>
      <c r="D50" s="3" t="s">
        <v>884</v>
      </c>
      <c r="E50" s="3" t="s">
        <v>660</v>
      </c>
      <c r="F50" s="18">
        <v>0.9</v>
      </c>
      <c r="G50" s="6" t="s">
        <v>288</v>
      </c>
      <c r="H50" s="6" t="s">
        <v>326</v>
      </c>
      <c r="I50" s="3" t="s">
        <v>289</v>
      </c>
      <c r="J50" s="6" t="s">
        <v>655</v>
      </c>
      <c r="K50" s="20" t="s">
        <v>62</v>
      </c>
      <c r="L50" s="3" t="s">
        <v>88</v>
      </c>
      <c r="M50" s="3" t="s">
        <v>328</v>
      </c>
      <c r="N50" s="3" t="s">
        <v>329</v>
      </c>
      <c r="O50" s="3" t="s">
        <v>150</v>
      </c>
      <c r="P50" s="3" t="s">
        <v>294</v>
      </c>
      <c r="Q50" s="7" t="s">
        <v>157</v>
      </c>
      <c r="R50" s="4"/>
      <c r="S50" s="8">
        <v>530606</v>
      </c>
      <c r="T50" s="9">
        <v>40000</v>
      </c>
      <c r="U50" s="9"/>
      <c r="V50" s="13"/>
      <c r="W50" s="4"/>
      <c r="X50" s="4"/>
      <c r="Y50" s="4"/>
      <c r="Z50" s="35">
        <v>3333.33</v>
      </c>
      <c r="AA50" s="35">
        <v>3333.33</v>
      </c>
      <c r="AB50" s="35">
        <v>3333.33</v>
      </c>
      <c r="AC50" s="35">
        <v>3333.33</v>
      </c>
      <c r="AD50" s="35">
        <v>3333.33</v>
      </c>
      <c r="AE50" s="35">
        <v>3333.33</v>
      </c>
      <c r="AF50" s="35">
        <v>3333.33</v>
      </c>
      <c r="AG50" s="35">
        <v>3333.33</v>
      </c>
      <c r="AH50" s="35">
        <v>3333.33</v>
      </c>
      <c r="AI50" s="35">
        <v>3333.33</v>
      </c>
      <c r="AJ50" s="35">
        <v>3333.33</v>
      </c>
      <c r="AK50" s="35">
        <v>3333.33</v>
      </c>
      <c r="AL50" s="35">
        <v>3333.33</v>
      </c>
      <c r="AM50" s="35">
        <v>3333.33</v>
      </c>
      <c r="AN50" s="35">
        <v>3333.33</v>
      </c>
      <c r="AO50" s="35">
        <v>3333.33</v>
      </c>
      <c r="AP50" s="35">
        <v>3333.34</v>
      </c>
      <c r="AQ50" s="35">
        <v>3333.34</v>
      </c>
      <c r="AR50" s="35">
        <v>3333.34</v>
      </c>
      <c r="AS50" s="35">
        <v>3333.34</v>
      </c>
      <c r="AT50" s="35">
        <v>3333.34</v>
      </c>
      <c r="AU50" s="35">
        <v>3333.34</v>
      </c>
      <c r="AV50" s="35">
        <v>3333.34</v>
      </c>
      <c r="AW50" s="35">
        <v>3333.34</v>
      </c>
      <c r="AY50" s="106">
        <f t="shared" si="0"/>
        <v>40000</v>
      </c>
      <c r="AZ50" s="106">
        <f t="shared" si="1"/>
        <v>40000</v>
      </c>
      <c r="BA50" s="106">
        <f t="shared" si="2"/>
        <v>0</v>
      </c>
      <c r="BB50" s="104">
        <f t="shared" si="3"/>
        <v>0</v>
      </c>
    </row>
    <row r="51" spans="1:54" s="25" customFormat="1" ht="72" x14ac:dyDescent="0.35">
      <c r="A51" s="6" t="s">
        <v>33</v>
      </c>
      <c r="B51" s="3" t="s">
        <v>659</v>
      </c>
      <c r="C51" s="3" t="s">
        <v>389</v>
      </c>
      <c r="D51" s="3" t="s">
        <v>884</v>
      </c>
      <c r="E51" s="3" t="s">
        <v>660</v>
      </c>
      <c r="F51" s="18">
        <v>0.9</v>
      </c>
      <c r="G51" s="6" t="s">
        <v>288</v>
      </c>
      <c r="H51" s="6" t="s">
        <v>326</v>
      </c>
      <c r="I51" s="3" t="s">
        <v>289</v>
      </c>
      <c r="J51" s="6" t="s">
        <v>658</v>
      </c>
      <c r="K51" s="20" t="s">
        <v>62</v>
      </c>
      <c r="L51" s="3" t="s">
        <v>88</v>
      </c>
      <c r="M51" s="3" t="s">
        <v>328</v>
      </c>
      <c r="N51" s="3" t="s">
        <v>329</v>
      </c>
      <c r="O51" s="3" t="s">
        <v>150</v>
      </c>
      <c r="P51" s="3" t="s">
        <v>290</v>
      </c>
      <c r="Q51" s="7" t="s">
        <v>157</v>
      </c>
      <c r="R51" s="4"/>
      <c r="S51" s="8">
        <v>510203</v>
      </c>
      <c r="T51" s="9">
        <v>106144</v>
      </c>
      <c r="U51" s="9"/>
      <c r="V51" s="13"/>
      <c r="W51" s="4"/>
      <c r="X51" s="4"/>
      <c r="Y51" s="4"/>
      <c r="Z51" s="35">
        <v>8845.33</v>
      </c>
      <c r="AA51" s="35">
        <v>8845.33</v>
      </c>
      <c r="AB51" s="35">
        <v>8845.33</v>
      </c>
      <c r="AC51" s="35">
        <v>8845.33</v>
      </c>
      <c r="AD51" s="35">
        <v>8845.33</v>
      </c>
      <c r="AE51" s="35">
        <v>8845.33</v>
      </c>
      <c r="AF51" s="35">
        <v>8845.33</v>
      </c>
      <c r="AG51" s="35">
        <v>8845.33</v>
      </c>
      <c r="AH51" s="35">
        <v>8845.33</v>
      </c>
      <c r="AI51" s="35">
        <v>8845.33</v>
      </c>
      <c r="AJ51" s="35">
        <v>8845.33</v>
      </c>
      <c r="AK51" s="35">
        <v>8845.33</v>
      </c>
      <c r="AL51" s="35">
        <v>8845.33</v>
      </c>
      <c r="AM51" s="35">
        <v>8845.33</v>
      </c>
      <c r="AN51" s="35">
        <v>8845.33</v>
      </c>
      <c r="AO51" s="35">
        <v>8845.33</v>
      </c>
      <c r="AP51" s="35">
        <v>8845.34</v>
      </c>
      <c r="AQ51" s="35">
        <v>8845.34</v>
      </c>
      <c r="AR51" s="35">
        <v>8845.34</v>
      </c>
      <c r="AS51" s="35">
        <v>8845.34</v>
      </c>
      <c r="AT51" s="35">
        <v>8845.34</v>
      </c>
      <c r="AU51" s="35">
        <v>8845.34</v>
      </c>
      <c r="AV51" s="35">
        <v>8845.34</v>
      </c>
      <c r="AW51" s="35">
        <v>8845.34</v>
      </c>
      <c r="AY51" s="106">
        <f t="shared" si="0"/>
        <v>106143.99999999999</v>
      </c>
      <c r="AZ51" s="106">
        <f t="shared" si="1"/>
        <v>106143.99999999999</v>
      </c>
      <c r="BA51" s="106">
        <f t="shared" si="2"/>
        <v>0</v>
      </c>
      <c r="BB51" s="104">
        <f t="shared" si="3"/>
        <v>0</v>
      </c>
    </row>
    <row r="52" spans="1:54" s="25" customFormat="1" ht="72" x14ac:dyDescent="0.35">
      <c r="A52" s="6" t="s">
        <v>33</v>
      </c>
      <c r="B52" s="3" t="s">
        <v>659</v>
      </c>
      <c r="C52" s="3" t="s">
        <v>389</v>
      </c>
      <c r="D52" s="3" t="s">
        <v>884</v>
      </c>
      <c r="E52" s="3" t="s">
        <v>660</v>
      </c>
      <c r="F52" s="18">
        <v>0.9</v>
      </c>
      <c r="G52" s="6" t="s">
        <v>288</v>
      </c>
      <c r="H52" s="6" t="s">
        <v>326</v>
      </c>
      <c r="I52" s="3" t="s">
        <v>289</v>
      </c>
      <c r="J52" s="6" t="s">
        <v>658</v>
      </c>
      <c r="K52" s="20" t="s">
        <v>62</v>
      </c>
      <c r="L52" s="3" t="s">
        <v>88</v>
      </c>
      <c r="M52" s="3" t="s">
        <v>328</v>
      </c>
      <c r="N52" s="3" t="s">
        <v>329</v>
      </c>
      <c r="O52" s="3" t="s">
        <v>150</v>
      </c>
      <c r="P52" s="3" t="s">
        <v>290</v>
      </c>
      <c r="Q52" s="7" t="s">
        <v>157</v>
      </c>
      <c r="R52" s="4"/>
      <c r="S52" s="8">
        <v>510204</v>
      </c>
      <c r="T52" s="9">
        <v>39000</v>
      </c>
      <c r="U52" s="9"/>
      <c r="V52" s="13"/>
      <c r="W52" s="4"/>
      <c r="X52" s="4"/>
      <c r="Y52" s="4"/>
      <c r="Z52" s="35">
        <v>3250</v>
      </c>
      <c r="AA52" s="35">
        <v>3250</v>
      </c>
      <c r="AB52" s="35">
        <v>3250</v>
      </c>
      <c r="AC52" s="35">
        <v>3250</v>
      </c>
      <c r="AD52" s="35">
        <v>3250</v>
      </c>
      <c r="AE52" s="35">
        <v>3250</v>
      </c>
      <c r="AF52" s="35">
        <v>3250</v>
      </c>
      <c r="AG52" s="35">
        <v>3250</v>
      </c>
      <c r="AH52" s="35">
        <v>3250</v>
      </c>
      <c r="AI52" s="35">
        <v>3250</v>
      </c>
      <c r="AJ52" s="35">
        <v>3250</v>
      </c>
      <c r="AK52" s="35">
        <v>3250</v>
      </c>
      <c r="AL52" s="35">
        <v>3250</v>
      </c>
      <c r="AM52" s="35">
        <v>3250</v>
      </c>
      <c r="AN52" s="35">
        <v>3250</v>
      </c>
      <c r="AO52" s="35">
        <v>3250</v>
      </c>
      <c r="AP52" s="35">
        <v>3250</v>
      </c>
      <c r="AQ52" s="35">
        <v>3250</v>
      </c>
      <c r="AR52" s="35">
        <v>3250</v>
      </c>
      <c r="AS52" s="35">
        <v>3250</v>
      </c>
      <c r="AT52" s="35">
        <v>3250</v>
      </c>
      <c r="AU52" s="35">
        <v>3250</v>
      </c>
      <c r="AV52" s="35">
        <v>3250</v>
      </c>
      <c r="AW52" s="35">
        <v>3250</v>
      </c>
      <c r="AY52" s="106">
        <f t="shared" si="0"/>
        <v>39000</v>
      </c>
      <c r="AZ52" s="106">
        <f t="shared" si="1"/>
        <v>39000</v>
      </c>
      <c r="BA52" s="106">
        <f t="shared" si="2"/>
        <v>0</v>
      </c>
      <c r="BB52" s="104">
        <f t="shared" si="3"/>
        <v>0</v>
      </c>
    </row>
    <row r="53" spans="1:54" s="25" customFormat="1" ht="72" x14ac:dyDescent="0.35">
      <c r="A53" s="6" t="s">
        <v>33</v>
      </c>
      <c r="B53" s="3" t="s">
        <v>659</v>
      </c>
      <c r="C53" s="3" t="s">
        <v>389</v>
      </c>
      <c r="D53" s="3" t="s">
        <v>884</v>
      </c>
      <c r="E53" s="3" t="s">
        <v>660</v>
      </c>
      <c r="F53" s="18">
        <v>0.9</v>
      </c>
      <c r="G53" s="6" t="s">
        <v>288</v>
      </c>
      <c r="H53" s="6" t="s">
        <v>326</v>
      </c>
      <c r="I53" s="3" t="s">
        <v>289</v>
      </c>
      <c r="J53" s="6" t="s">
        <v>658</v>
      </c>
      <c r="K53" s="20" t="s">
        <v>62</v>
      </c>
      <c r="L53" s="3" t="s">
        <v>88</v>
      </c>
      <c r="M53" s="3" t="s">
        <v>328</v>
      </c>
      <c r="N53" s="3" t="s">
        <v>329</v>
      </c>
      <c r="O53" s="3" t="s">
        <v>150</v>
      </c>
      <c r="P53" s="3" t="s">
        <v>290</v>
      </c>
      <c r="Q53" s="7" t="s">
        <v>157</v>
      </c>
      <c r="R53" s="4"/>
      <c r="S53" s="8">
        <v>510601</v>
      </c>
      <c r="T53" s="9">
        <v>148389.31</v>
      </c>
      <c r="U53" s="9"/>
      <c r="V53" s="13"/>
      <c r="W53" s="4"/>
      <c r="X53" s="4"/>
      <c r="Y53" s="4"/>
      <c r="Z53" s="35">
        <v>12365.78</v>
      </c>
      <c r="AA53" s="35">
        <v>12365.78</v>
      </c>
      <c r="AB53" s="35">
        <v>12365.78</v>
      </c>
      <c r="AC53" s="35">
        <v>12365.78</v>
      </c>
      <c r="AD53" s="35">
        <v>12365.78</v>
      </c>
      <c r="AE53" s="35">
        <v>12365.78</v>
      </c>
      <c r="AF53" s="35">
        <v>12365.78</v>
      </c>
      <c r="AG53" s="35">
        <v>12365.78</v>
      </c>
      <c r="AH53" s="35">
        <v>12365.78</v>
      </c>
      <c r="AI53" s="35">
        <v>12365.78</v>
      </c>
      <c r="AJ53" s="35">
        <v>12365.78</v>
      </c>
      <c r="AK53" s="35">
        <v>12365.78</v>
      </c>
      <c r="AL53" s="35">
        <v>12365.78</v>
      </c>
      <c r="AM53" s="35">
        <v>12365.78</v>
      </c>
      <c r="AN53" s="35">
        <v>12365.77</v>
      </c>
      <c r="AO53" s="35">
        <v>12365.77</v>
      </c>
      <c r="AP53" s="35">
        <v>12365.77</v>
      </c>
      <c r="AQ53" s="35">
        <v>12365.77</v>
      </c>
      <c r="AR53" s="35">
        <v>12365.77</v>
      </c>
      <c r="AS53" s="35">
        <v>12365.77</v>
      </c>
      <c r="AT53" s="35">
        <v>12365.77</v>
      </c>
      <c r="AU53" s="35">
        <v>12365.77</v>
      </c>
      <c r="AV53" s="35">
        <v>12365.77</v>
      </c>
      <c r="AW53" s="35">
        <v>12365.77</v>
      </c>
      <c r="AY53" s="106">
        <f t="shared" si="0"/>
        <v>148389.31</v>
      </c>
      <c r="AZ53" s="106">
        <f t="shared" si="1"/>
        <v>148389.31</v>
      </c>
      <c r="BA53" s="106">
        <f t="shared" si="2"/>
        <v>0</v>
      </c>
      <c r="BB53" s="104">
        <f t="shared" si="3"/>
        <v>0</v>
      </c>
    </row>
    <row r="54" spans="1:54" s="25" customFormat="1" ht="72" x14ac:dyDescent="0.35">
      <c r="A54" s="6" t="s">
        <v>33</v>
      </c>
      <c r="B54" s="3" t="s">
        <v>659</v>
      </c>
      <c r="C54" s="3" t="s">
        <v>389</v>
      </c>
      <c r="D54" s="3" t="s">
        <v>884</v>
      </c>
      <c r="E54" s="3" t="s">
        <v>660</v>
      </c>
      <c r="F54" s="18">
        <v>0.9</v>
      </c>
      <c r="G54" s="6" t="s">
        <v>288</v>
      </c>
      <c r="H54" s="6" t="s">
        <v>326</v>
      </c>
      <c r="I54" s="3" t="s">
        <v>289</v>
      </c>
      <c r="J54" s="6" t="s">
        <v>658</v>
      </c>
      <c r="K54" s="20" t="s">
        <v>62</v>
      </c>
      <c r="L54" s="3" t="s">
        <v>88</v>
      </c>
      <c r="M54" s="3" t="s">
        <v>328</v>
      </c>
      <c r="N54" s="3" t="s">
        <v>329</v>
      </c>
      <c r="O54" s="3" t="s">
        <v>150</v>
      </c>
      <c r="P54" s="3" t="s">
        <v>290</v>
      </c>
      <c r="Q54" s="7" t="s">
        <v>157</v>
      </c>
      <c r="R54" s="4"/>
      <c r="S54" s="8">
        <v>510602</v>
      </c>
      <c r="T54" s="9">
        <v>106144</v>
      </c>
      <c r="U54" s="9"/>
      <c r="V54" s="13"/>
      <c r="W54" s="4"/>
      <c r="X54" s="4"/>
      <c r="Y54" s="4"/>
      <c r="Z54" s="35">
        <v>8845.33</v>
      </c>
      <c r="AA54" s="35">
        <v>8845.33</v>
      </c>
      <c r="AB54" s="35">
        <v>8845.33</v>
      </c>
      <c r="AC54" s="35">
        <v>8845.33</v>
      </c>
      <c r="AD54" s="35">
        <v>8845.33</v>
      </c>
      <c r="AE54" s="35">
        <v>8845.33</v>
      </c>
      <c r="AF54" s="35">
        <v>8845.33</v>
      </c>
      <c r="AG54" s="35">
        <v>8845.33</v>
      </c>
      <c r="AH54" s="35">
        <v>8845.33</v>
      </c>
      <c r="AI54" s="35">
        <v>8845.33</v>
      </c>
      <c r="AJ54" s="35">
        <v>8845.33</v>
      </c>
      <c r="AK54" s="35">
        <v>8845.33</v>
      </c>
      <c r="AL54" s="35">
        <v>8845.33</v>
      </c>
      <c r="AM54" s="35">
        <v>8845.33</v>
      </c>
      <c r="AN54" s="35">
        <v>8845.33</v>
      </c>
      <c r="AO54" s="35">
        <v>8845.33</v>
      </c>
      <c r="AP54" s="35">
        <v>8845.34</v>
      </c>
      <c r="AQ54" s="35">
        <v>8845.34</v>
      </c>
      <c r="AR54" s="35">
        <v>8845.34</v>
      </c>
      <c r="AS54" s="35">
        <v>8845.34</v>
      </c>
      <c r="AT54" s="35">
        <v>8845.34</v>
      </c>
      <c r="AU54" s="35">
        <v>8845.34</v>
      </c>
      <c r="AV54" s="35">
        <v>8845.34</v>
      </c>
      <c r="AW54" s="35">
        <v>8845.34</v>
      </c>
      <c r="AY54" s="106">
        <f t="shared" si="0"/>
        <v>106143.99999999999</v>
      </c>
      <c r="AZ54" s="106">
        <f t="shared" si="1"/>
        <v>106143.99999999999</v>
      </c>
      <c r="BA54" s="106">
        <f t="shared" si="2"/>
        <v>0</v>
      </c>
      <c r="BB54" s="104">
        <f t="shared" si="3"/>
        <v>0</v>
      </c>
    </row>
    <row r="55" spans="1:54" s="25" customFormat="1" ht="72" x14ac:dyDescent="0.35">
      <c r="A55" s="6" t="s">
        <v>33</v>
      </c>
      <c r="B55" s="3" t="s">
        <v>659</v>
      </c>
      <c r="C55" s="3" t="s">
        <v>389</v>
      </c>
      <c r="D55" s="3" t="s">
        <v>884</v>
      </c>
      <c r="E55" s="3" t="s">
        <v>660</v>
      </c>
      <c r="F55" s="18">
        <v>0.9</v>
      </c>
      <c r="G55" s="6" t="s">
        <v>288</v>
      </c>
      <c r="H55" s="6" t="s">
        <v>326</v>
      </c>
      <c r="I55" s="3" t="s">
        <v>289</v>
      </c>
      <c r="J55" s="6" t="s">
        <v>658</v>
      </c>
      <c r="K55" s="20" t="s">
        <v>62</v>
      </c>
      <c r="L55" s="3" t="s">
        <v>88</v>
      </c>
      <c r="M55" s="3" t="s">
        <v>328</v>
      </c>
      <c r="N55" s="3" t="s">
        <v>329</v>
      </c>
      <c r="O55" s="3" t="s">
        <v>150</v>
      </c>
      <c r="P55" s="3" t="s">
        <v>290</v>
      </c>
      <c r="Q55" s="7" t="s">
        <v>157</v>
      </c>
      <c r="R55" s="4"/>
      <c r="S55" s="8">
        <v>510105</v>
      </c>
      <c r="T55" s="9">
        <v>1121748</v>
      </c>
      <c r="U55" s="9"/>
      <c r="V55" s="13"/>
      <c r="W55" s="4"/>
      <c r="X55" s="4"/>
      <c r="Y55" s="4"/>
      <c r="Z55" s="35">
        <v>93479</v>
      </c>
      <c r="AA55" s="35">
        <v>93479</v>
      </c>
      <c r="AB55" s="35">
        <v>93479</v>
      </c>
      <c r="AC55" s="35">
        <v>93479</v>
      </c>
      <c r="AD55" s="35">
        <v>93479</v>
      </c>
      <c r="AE55" s="35">
        <v>93479</v>
      </c>
      <c r="AF55" s="35">
        <v>93479</v>
      </c>
      <c r="AG55" s="35">
        <v>93479</v>
      </c>
      <c r="AH55" s="35">
        <v>93479</v>
      </c>
      <c r="AI55" s="35">
        <v>93479</v>
      </c>
      <c r="AJ55" s="35">
        <v>93479</v>
      </c>
      <c r="AK55" s="35">
        <v>93479</v>
      </c>
      <c r="AL55" s="35">
        <v>93479</v>
      </c>
      <c r="AM55" s="35">
        <v>93479</v>
      </c>
      <c r="AN55" s="35">
        <v>93479</v>
      </c>
      <c r="AO55" s="35">
        <v>93479</v>
      </c>
      <c r="AP55" s="35">
        <v>93479</v>
      </c>
      <c r="AQ55" s="35">
        <v>93479</v>
      </c>
      <c r="AR55" s="35">
        <v>93479</v>
      </c>
      <c r="AS55" s="35">
        <v>93479</v>
      </c>
      <c r="AT55" s="35">
        <v>93479</v>
      </c>
      <c r="AU55" s="35">
        <v>93479</v>
      </c>
      <c r="AV55" s="35">
        <v>93479</v>
      </c>
      <c r="AW55" s="35">
        <v>93479</v>
      </c>
      <c r="AY55" s="106">
        <f t="shared" si="0"/>
        <v>1121748</v>
      </c>
      <c r="AZ55" s="106">
        <f t="shared" si="1"/>
        <v>1121748</v>
      </c>
      <c r="BA55" s="106">
        <f t="shared" si="2"/>
        <v>0</v>
      </c>
      <c r="BB55" s="104">
        <f t="shared" si="3"/>
        <v>0</v>
      </c>
    </row>
    <row r="56" spans="1:54" s="25" customFormat="1" ht="72" x14ac:dyDescent="0.35">
      <c r="A56" s="6" t="s">
        <v>33</v>
      </c>
      <c r="B56" s="3" t="s">
        <v>659</v>
      </c>
      <c r="C56" s="3" t="s">
        <v>389</v>
      </c>
      <c r="D56" s="3" t="s">
        <v>884</v>
      </c>
      <c r="E56" s="3" t="s">
        <v>660</v>
      </c>
      <c r="F56" s="18">
        <v>0.9</v>
      </c>
      <c r="G56" s="6" t="s">
        <v>288</v>
      </c>
      <c r="H56" s="6" t="s">
        <v>326</v>
      </c>
      <c r="I56" s="3" t="s">
        <v>289</v>
      </c>
      <c r="J56" s="6" t="s">
        <v>658</v>
      </c>
      <c r="K56" s="20" t="s">
        <v>62</v>
      </c>
      <c r="L56" s="3" t="s">
        <v>88</v>
      </c>
      <c r="M56" s="3" t="s">
        <v>328</v>
      </c>
      <c r="N56" s="3" t="s">
        <v>329</v>
      </c>
      <c r="O56" s="3" t="s">
        <v>150</v>
      </c>
      <c r="P56" s="3" t="s">
        <v>290</v>
      </c>
      <c r="Q56" s="7" t="s">
        <v>157</v>
      </c>
      <c r="R56" s="4"/>
      <c r="S56" s="8">
        <v>510510</v>
      </c>
      <c r="T56" s="9">
        <v>152000</v>
      </c>
      <c r="U56" s="9"/>
      <c r="V56" s="13"/>
      <c r="W56" s="4"/>
      <c r="X56" s="4"/>
      <c r="Y56" s="4"/>
      <c r="Z56" s="35">
        <v>12666.67</v>
      </c>
      <c r="AA56" s="35">
        <v>12666.67</v>
      </c>
      <c r="AB56" s="35">
        <v>12666.67</v>
      </c>
      <c r="AC56" s="35">
        <v>12666.67</v>
      </c>
      <c r="AD56" s="35">
        <v>12666.67</v>
      </c>
      <c r="AE56" s="35">
        <v>12666.67</v>
      </c>
      <c r="AF56" s="35">
        <v>12666.67</v>
      </c>
      <c r="AG56" s="35">
        <v>12666.67</v>
      </c>
      <c r="AH56" s="35">
        <v>12666.67</v>
      </c>
      <c r="AI56" s="35">
        <v>12666.67</v>
      </c>
      <c r="AJ56" s="35">
        <v>12666.67</v>
      </c>
      <c r="AK56" s="35">
        <v>12666.67</v>
      </c>
      <c r="AL56" s="35">
        <v>12666.67</v>
      </c>
      <c r="AM56" s="35">
        <v>12666.67</v>
      </c>
      <c r="AN56" s="35">
        <v>12666.67</v>
      </c>
      <c r="AO56" s="35">
        <v>12666.67</v>
      </c>
      <c r="AP56" s="35">
        <v>12666.66</v>
      </c>
      <c r="AQ56" s="35">
        <v>12666.66</v>
      </c>
      <c r="AR56" s="35">
        <v>12666.66</v>
      </c>
      <c r="AS56" s="35">
        <v>12666.66</v>
      </c>
      <c r="AT56" s="35">
        <v>12666.66</v>
      </c>
      <c r="AU56" s="35">
        <v>12666.66</v>
      </c>
      <c r="AV56" s="35">
        <v>12666.66</v>
      </c>
      <c r="AW56" s="35">
        <v>12666.66</v>
      </c>
      <c r="AY56" s="106">
        <f t="shared" si="0"/>
        <v>152000</v>
      </c>
      <c r="AZ56" s="106">
        <f t="shared" si="1"/>
        <v>152000</v>
      </c>
      <c r="BA56" s="106">
        <f t="shared" si="2"/>
        <v>0</v>
      </c>
      <c r="BB56" s="104">
        <f t="shared" si="3"/>
        <v>0</v>
      </c>
    </row>
    <row r="57" spans="1:54" s="25" customFormat="1" ht="72" x14ac:dyDescent="0.35">
      <c r="A57" s="6" t="s">
        <v>33</v>
      </c>
      <c r="B57" s="3" t="s">
        <v>659</v>
      </c>
      <c r="C57" s="3" t="s">
        <v>389</v>
      </c>
      <c r="D57" s="3" t="s">
        <v>884</v>
      </c>
      <c r="E57" s="3" t="s">
        <v>660</v>
      </c>
      <c r="F57" s="18">
        <v>0.9</v>
      </c>
      <c r="G57" s="6" t="s">
        <v>288</v>
      </c>
      <c r="H57" s="6" t="s">
        <v>326</v>
      </c>
      <c r="I57" s="3" t="s">
        <v>289</v>
      </c>
      <c r="J57" s="6" t="s">
        <v>658</v>
      </c>
      <c r="K57" s="20" t="s">
        <v>62</v>
      </c>
      <c r="L57" s="3" t="s">
        <v>88</v>
      </c>
      <c r="M57" s="3" t="s">
        <v>328</v>
      </c>
      <c r="N57" s="3" t="s">
        <v>329</v>
      </c>
      <c r="O57" s="3" t="s">
        <v>150</v>
      </c>
      <c r="P57" s="3" t="s">
        <v>290</v>
      </c>
      <c r="Q57" s="7" t="s">
        <v>157</v>
      </c>
      <c r="R57" s="4"/>
      <c r="S57" s="8">
        <v>510512</v>
      </c>
      <c r="T57" s="9">
        <v>8000</v>
      </c>
      <c r="U57" s="9"/>
      <c r="V57" s="13"/>
      <c r="W57" s="4"/>
      <c r="X57" s="4"/>
      <c r="Y57" s="4"/>
      <c r="Z57" s="35">
        <v>666.67</v>
      </c>
      <c r="AA57" s="35">
        <v>666.67</v>
      </c>
      <c r="AB57" s="35">
        <v>666.67</v>
      </c>
      <c r="AC57" s="35">
        <v>666.67</v>
      </c>
      <c r="AD57" s="35">
        <v>666.67</v>
      </c>
      <c r="AE57" s="35">
        <v>666.67</v>
      </c>
      <c r="AF57" s="35">
        <v>666.67</v>
      </c>
      <c r="AG57" s="35">
        <v>666.67</v>
      </c>
      <c r="AH57" s="35">
        <v>666.67</v>
      </c>
      <c r="AI57" s="35">
        <v>666.67</v>
      </c>
      <c r="AJ57" s="35">
        <v>666.67</v>
      </c>
      <c r="AK57" s="35">
        <v>666.67</v>
      </c>
      <c r="AL57" s="35">
        <v>666.67</v>
      </c>
      <c r="AM57" s="35">
        <v>666.67</v>
      </c>
      <c r="AN57" s="35">
        <v>666.67</v>
      </c>
      <c r="AO57" s="35">
        <v>666.67</v>
      </c>
      <c r="AP57" s="35">
        <v>666.66</v>
      </c>
      <c r="AQ57" s="35">
        <v>666.66</v>
      </c>
      <c r="AR57" s="35">
        <v>666.66</v>
      </c>
      <c r="AS57" s="35">
        <v>666.66</v>
      </c>
      <c r="AT57" s="35">
        <v>666.66</v>
      </c>
      <c r="AU57" s="35">
        <v>666.66</v>
      </c>
      <c r="AV57" s="35">
        <v>666.66</v>
      </c>
      <c r="AW57" s="35">
        <v>666.66</v>
      </c>
      <c r="AY57" s="106">
        <f t="shared" si="0"/>
        <v>7999.9999999999991</v>
      </c>
      <c r="AZ57" s="106">
        <f t="shared" si="1"/>
        <v>7999.9999999999991</v>
      </c>
      <c r="BA57" s="106">
        <f t="shared" si="2"/>
        <v>0</v>
      </c>
      <c r="BB57" s="104">
        <f t="shared" si="3"/>
        <v>0</v>
      </c>
    </row>
    <row r="58" spans="1:54" s="25" customFormat="1" ht="72" x14ac:dyDescent="0.35">
      <c r="A58" s="6" t="s">
        <v>33</v>
      </c>
      <c r="B58" s="3" t="s">
        <v>659</v>
      </c>
      <c r="C58" s="3" t="s">
        <v>389</v>
      </c>
      <c r="D58" s="3" t="s">
        <v>884</v>
      </c>
      <c r="E58" s="3" t="s">
        <v>660</v>
      </c>
      <c r="F58" s="18">
        <v>0.9</v>
      </c>
      <c r="G58" s="6" t="s">
        <v>288</v>
      </c>
      <c r="H58" s="6" t="s">
        <v>326</v>
      </c>
      <c r="I58" s="3" t="s">
        <v>289</v>
      </c>
      <c r="J58" s="6" t="s">
        <v>658</v>
      </c>
      <c r="K58" s="20" t="s">
        <v>62</v>
      </c>
      <c r="L58" s="3" t="s">
        <v>88</v>
      </c>
      <c r="M58" s="3" t="s">
        <v>328</v>
      </c>
      <c r="N58" s="3" t="s">
        <v>329</v>
      </c>
      <c r="O58" s="3" t="s">
        <v>150</v>
      </c>
      <c r="P58" s="3" t="s">
        <v>290</v>
      </c>
      <c r="Q58" s="7" t="s">
        <v>157</v>
      </c>
      <c r="R58" s="4"/>
      <c r="S58" s="8">
        <v>510513</v>
      </c>
      <c r="T58" s="9">
        <v>55000</v>
      </c>
      <c r="U58" s="9"/>
      <c r="V58" s="13"/>
      <c r="W58" s="4"/>
      <c r="X58" s="4"/>
      <c r="Y58" s="4"/>
      <c r="Z58" s="35">
        <v>4583.33</v>
      </c>
      <c r="AA58" s="35">
        <v>4583.33</v>
      </c>
      <c r="AB58" s="35">
        <v>4583.33</v>
      </c>
      <c r="AC58" s="35">
        <v>4583.33</v>
      </c>
      <c r="AD58" s="35">
        <v>4583.33</v>
      </c>
      <c r="AE58" s="35">
        <v>4583.33</v>
      </c>
      <c r="AF58" s="35">
        <v>4583.33</v>
      </c>
      <c r="AG58" s="35">
        <v>4583.33</v>
      </c>
      <c r="AH58" s="35">
        <v>4583.33</v>
      </c>
      <c r="AI58" s="35">
        <v>4583.33</v>
      </c>
      <c r="AJ58" s="35">
        <v>4583.33</v>
      </c>
      <c r="AK58" s="35">
        <v>4583.33</v>
      </c>
      <c r="AL58" s="35">
        <v>4583.33</v>
      </c>
      <c r="AM58" s="35">
        <v>4583.33</v>
      </c>
      <c r="AN58" s="35">
        <v>4583.33</v>
      </c>
      <c r="AO58" s="35">
        <v>4583.33</v>
      </c>
      <c r="AP58" s="35">
        <v>4583.34</v>
      </c>
      <c r="AQ58" s="35">
        <v>4583.34</v>
      </c>
      <c r="AR58" s="35">
        <v>4583.34</v>
      </c>
      <c r="AS58" s="35">
        <v>4583.34</v>
      </c>
      <c r="AT58" s="35">
        <v>4583.34</v>
      </c>
      <c r="AU58" s="35">
        <v>4583.34</v>
      </c>
      <c r="AV58" s="35">
        <v>4583.34</v>
      </c>
      <c r="AW58" s="35">
        <v>4583.34</v>
      </c>
      <c r="AY58" s="106">
        <f t="shared" si="0"/>
        <v>55000</v>
      </c>
      <c r="AZ58" s="106">
        <f t="shared" si="1"/>
        <v>55000</v>
      </c>
      <c r="BA58" s="106">
        <f t="shared" si="2"/>
        <v>0</v>
      </c>
      <c r="BB58" s="104">
        <f t="shared" si="3"/>
        <v>0</v>
      </c>
    </row>
    <row r="59" spans="1:54" s="25" customFormat="1" ht="72" x14ac:dyDescent="0.35">
      <c r="A59" s="6" t="s">
        <v>33</v>
      </c>
      <c r="B59" s="3" t="s">
        <v>659</v>
      </c>
      <c r="C59" s="3" t="s">
        <v>389</v>
      </c>
      <c r="D59" s="3" t="s">
        <v>884</v>
      </c>
      <c r="E59" s="3" t="s">
        <v>660</v>
      </c>
      <c r="F59" s="18">
        <v>0.9</v>
      </c>
      <c r="G59" s="6" t="s">
        <v>288</v>
      </c>
      <c r="H59" s="6" t="s">
        <v>326</v>
      </c>
      <c r="I59" s="3" t="s">
        <v>289</v>
      </c>
      <c r="J59" s="6" t="s">
        <v>658</v>
      </c>
      <c r="K59" s="20" t="s">
        <v>62</v>
      </c>
      <c r="L59" s="3" t="s">
        <v>88</v>
      </c>
      <c r="M59" s="3" t="s">
        <v>328</v>
      </c>
      <c r="N59" s="3" t="s">
        <v>329</v>
      </c>
      <c r="O59" s="3" t="s">
        <v>150</v>
      </c>
      <c r="P59" s="3" t="s">
        <v>290</v>
      </c>
      <c r="Q59" s="7" t="s">
        <v>157</v>
      </c>
      <c r="R59" s="4"/>
      <c r="S59" s="8">
        <v>510707</v>
      </c>
      <c r="T59" s="9">
        <v>132664</v>
      </c>
      <c r="U59" s="9"/>
      <c r="V59" s="13"/>
      <c r="W59" s="4"/>
      <c r="X59" s="4"/>
      <c r="Y59" s="4"/>
      <c r="Z59" s="35">
        <v>11055.33</v>
      </c>
      <c r="AA59" s="35">
        <v>11055.33</v>
      </c>
      <c r="AB59" s="35">
        <v>11055.33</v>
      </c>
      <c r="AC59" s="35">
        <v>11055.33</v>
      </c>
      <c r="AD59" s="35">
        <v>11055.33</v>
      </c>
      <c r="AE59" s="35">
        <v>11055.33</v>
      </c>
      <c r="AF59" s="35">
        <v>11055.33</v>
      </c>
      <c r="AG59" s="35">
        <v>11055.33</v>
      </c>
      <c r="AH59" s="35">
        <v>11055.33</v>
      </c>
      <c r="AI59" s="35">
        <v>11055.33</v>
      </c>
      <c r="AJ59" s="35">
        <v>11055.33</v>
      </c>
      <c r="AK59" s="35">
        <v>11055.33</v>
      </c>
      <c r="AL59" s="35">
        <v>11055.33</v>
      </c>
      <c r="AM59" s="35">
        <v>11055.33</v>
      </c>
      <c r="AN59" s="35">
        <v>11055.33</v>
      </c>
      <c r="AO59" s="35">
        <v>11055.33</v>
      </c>
      <c r="AP59" s="35">
        <v>11055.34</v>
      </c>
      <c r="AQ59" s="35">
        <v>11055.34</v>
      </c>
      <c r="AR59" s="35">
        <v>11055.34</v>
      </c>
      <c r="AS59" s="35">
        <v>11055.34</v>
      </c>
      <c r="AT59" s="35">
        <v>11055.34</v>
      </c>
      <c r="AU59" s="35">
        <v>11055.34</v>
      </c>
      <c r="AV59" s="35">
        <v>11055.34</v>
      </c>
      <c r="AW59" s="35">
        <v>11055.34</v>
      </c>
      <c r="AY59" s="106">
        <f t="shared" si="0"/>
        <v>132664</v>
      </c>
      <c r="AZ59" s="106">
        <f t="shared" si="1"/>
        <v>132664</v>
      </c>
      <c r="BA59" s="106">
        <f t="shared" si="2"/>
        <v>0</v>
      </c>
      <c r="BB59" s="104">
        <f t="shared" si="3"/>
        <v>0</v>
      </c>
    </row>
    <row r="60" spans="1:54" s="25" customFormat="1" ht="72" x14ac:dyDescent="0.35">
      <c r="A60" s="6" t="s">
        <v>33</v>
      </c>
      <c r="B60" s="3" t="s">
        <v>659</v>
      </c>
      <c r="C60" s="3" t="s">
        <v>389</v>
      </c>
      <c r="D60" s="3" t="s">
        <v>884</v>
      </c>
      <c r="E60" s="3" t="s">
        <v>660</v>
      </c>
      <c r="F60" s="18">
        <v>0.9</v>
      </c>
      <c r="G60" s="6" t="s">
        <v>288</v>
      </c>
      <c r="H60" s="6" t="s">
        <v>326</v>
      </c>
      <c r="I60" s="3" t="s">
        <v>289</v>
      </c>
      <c r="J60" s="6" t="s">
        <v>658</v>
      </c>
      <c r="K60" s="20" t="s">
        <v>62</v>
      </c>
      <c r="L60" s="3" t="s">
        <v>88</v>
      </c>
      <c r="M60" s="3" t="s">
        <v>328</v>
      </c>
      <c r="N60" s="3" t="s">
        <v>329</v>
      </c>
      <c r="O60" s="3" t="s">
        <v>150</v>
      </c>
      <c r="P60" s="3" t="s">
        <v>290</v>
      </c>
      <c r="Q60" s="7" t="s">
        <v>157</v>
      </c>
      <c r="R60" s="4"/>
      <c r="S60" s="8">
        <v>530301</v>
      </c>
      <c r="T60" s="9">
        <v>55000</v>
      </c>
      <c r="U60" s="9"/>
      <c r="V60" s="13"/>
      <c r="W60" s="4"/>
      <c r="X60" s="4"/>
      <c r="Y60" s="4"/>
      <c r="Z60" s="35">
        <v>4583.33</v>
      </c>
      <c r="AA60" s="35">
        <v>4583.33</v>
      </c>
      <c r="AB60" s="35">
        <v>4583.33</v>
      </c>
      <c r="AC60" s="35">
        <v>4583.33</v>
      </c>
      <c r="AD60" s="35">
        <v>4583.33</v>
      </c>
      <c r="AE60" s="35">
        <v>4583.33</v>
      </c>
      <c r="AF60" s="35">
        <v>4583.33</v>
      </c>
      <c r="AG60" s="35">
        <v>4583.33</v>
      </c>
      <c r="AH60" s="35">
        <v>4583.33</v>
      </c>
      <c r="AI60" s="35">
        <v>4583.33</v>
      </c>
      <c r="AJ60" s="35">
        <v>4583.33</v>
      </c>
      <c r="AK60" s="35">
        <v>4583.33</v>
      </c>
      <c r="AL60" s="35">
        <v>4583.33</v>
      </c>
      <c r="AM60" s="35">
        <v>4583.33</v>
      </c>
      <c r="AN60" s="35">
        <v>4583.33</v>
      </c>
      <c r="AO60" s="35">
        <v>4583.33</v>
      </c>
      <c r="AP60" s="35">
        <v>4583.34</v>
      </c>
      <c r="AQ60" s="35">
        <v>4583.34</v>
      </c>
      <c r="AR60" s="35">
        <v>4583.34</v>
      </c>
      <c r="AS60" s="35">
        <v>4583.34</v>
      </c>
      <c r="AT60" s="35">
        <v>4583.34</v>
      </c>
      <c r="AU60" s="35">
        <v>4583.34</v>
      </c>
      <c r="AV60" s="35">
        <v>4583.34</v>
      </c>
      <c r="AW60" s="35">
        <v>4583.34</v>
      </c>
      <c r="AY60" s="106">
        <f t="shared" si="0"/>
        <v>55000</v>
      </c>
      <c r="AZ60" s="106">
        <f t="shared" si="1"/>
        <v>55000</v>
      </c>
      <c r="BA60" s="106">
        <f t="shared" si="2"/>
        <v>0</v>
      </c>
      <c r="BB60" s="104">
        <f t="shared" si="3"/>
        <v>0</v>
      </c>
    </row>
    <row r="61" spans="1:54" s="25" customFormat="1" ht="72" x14ac:dyDescent="0.35">
      <c r="A61" s="6" t="s">
        <v>33</v>
      </c>
      <c r="B61" s="3" t="s">
        <v>659</v>
      </c>
      <c r="C61" s="3" t="s">
        <v>389</v>
      </c>
      <c r="D61" s="3" t="s">
        <v>884</v>
      </c>
      <c r="E61" s="3" t="s">
        <v>660</v>
      </c>
      <c r="F61" s="18">
        <v>0.9</v>
      </c>
      <c r="G61" s="6" t="s">
        <v>288</v>
      </c>
      <c r="H61" s="6" t="s">
        <v>326</v>
      </c>
      <c r="I61" s="3" t="s">
        <v>289</v>
      </c>
      <c r="J61" s="6" t="s">
        <v>327</v>
      </c>
      <c r="K61" s="20" t="s">
        <v>62</v>
      </c>
      <c r="L61" s="3" t="s">
        <v>88</v>
      </c>
      <c r="M61" s="3" t="s">
        <v>328</v>
      </c>
      <c r="N61" s="3" t="s">
        <v>329</v>
      </c>
      <c r="O61" s="3" t="s">
        <v>150</v>
      </c>
      <c r="P61" s="3" t="s">
        <v>299</v>
      </c>
      <c r="Q61" s="7" t="s">
        <v>157</v>
      </c>
      <c r="R61" s="4"/>
      <c r="S61" s="8">
        <v>570301</v>
      </c>
      <c r="T61" s="9">
        <v>5000</v>
      </c>
      <c r="U61" s="9"/>
      <c r="V61" s="13"/>
      <c r="W61" s="4"/>
      <c r="X61" s="4"/>
      <c r="Y61" s="4"/>
      <c r="Z61" s="35">
        <v>416.67</v>
      </c>
      <c r="AA61" s="35">
        <v>416.67</v>
      </c>
      <c r="AB61" s="35">
        <v>416.67</v>
      </c>
      <c r="AC61" s="35">
        <v>416.67</v>
      </c>
      <c r="AD61" s="35">
        <v>416.67</v>
      </c>
      <c r="AE61" s="35">
        <v>416.67</v>
      </c>
      <c r="AF61" s="35">
        <v>416.67</v>
      </c>
      <c r="AG61" s="35">
        <v>416.67</v>
      </c>
      <c r="AH61" s="35">
        <v>416.67</v>
      </c>
      <c r="AI61" s="35">
        <v>416.67</v>
      </c>
      <c r="AJ61" s="35">
        <v>416.67</v>
      </c>
      <c r="AK61" s="35">
        <v>416.67</v>
      </c>
      <c r="AL61" s="35">
        <v>416.67</v>
      </c>
      <c r="AM61" s="35">
        <v>416.67</v>
      </c>
      <c r="AN61" s="35">
        <v>416.67</v>
      </c>
      <c r="AO61" s="35">
        <v>416.67</v>
      </c>
      <c r="AP61" s="35">
        <v>416.66</v>
      </c>
      <c r="AQ61" s="35">
        <v>416.66</v>
      </c>
      <c r="AR61" s="35">
        <v>416.66</v>
      </c>
      <c r="AS61" s="35">
        <v>416.66</v>
      </c>
      <c r="AT61" s="35">
        <v>416.66</v>
      </c>
      <c r="AU61" s="35">
        <v>416.66</v>
      </c>
      <c r="AV61" s="35">
        <v>416.66</v>
      </c>
      <c r="AW61" s="35">
        <v>416.66</v>
      </c>
      <c r="AY61" s="106">
        <f t="shared" si="0"/>
        <v>5000</v>
      </c>
      <c r="AZ61" s="106">
        <f t="shared" si="1"/>
        <v>5000</v>
      </c>
      <c r="BA61" s="106">
        <f t="shared" si="2"/>
        <v>0</v>
      </c>
      <c r="BB61" s="104">
        <f t="shared" si="3"/>
        <v>0</v>
      </c>
    </row>
    <row r="62" spans="1:54" x14ac:dyDescent="0.35">
      <c r="T62" s="40">
        <f>SUM(T4:T61)</f>
        <v>26438206.910000004</v>
      </c>
    </row>
  </sheetData>
  <mergeCells count="12">
    <mergeCell ref="Z2:AA2"/>
    <mergeCell ref="AB2:AC2"/>
    <mergeCell ref="AD2:AE2"/>
    <mergeCell ref="AF2:AG2"/>
    <mergeCell ref="AH2:AI2"/>
    <mergeCell ref="AV2:AW2"/>
    <mergeCell ref="AJ2:AK2"/>
    <mergeCell ref="AL2:AM2"/>
    <mergeCell ref="AN2:AO2"/>
    <mergeCell ref="AP2:AQ2"/>
    <mergeCell ref="AR2:AS2"/>
    <mergeCell ref="AT2:A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TD Inversión</vt:lpstr>
      <vt:lpstr>Inversión</vt:lpstr>
      <vt:lpstr>TD Corriente</vt:lpstr>
      <vt:lpstr>Corriente</vt:lpstr>
      <vt:lpstr>TD Remu</vt:lpstr>
      <vt:lpstr>Remuneraciones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Villegas Gallo</dc:creator>
  <cp:lastModifiedBy>Diego Andrés Villegas Gallo</cp:lastModifiedBy>
  <dcterms:created xsi:type="dcterms:W3CDTF">2022-11-10T18:59:56Z</dcterms:created>
  <dcterms:modified xsi:type="dcterms:W3CDTF">2022-12-13T16:27:21Z</dcterms:modified>
</cp:coreProperties>
</file>